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P:\SecretariaGeneral\Ètica i Transparència\Transparència\Publicitat activa\Declaració de béns alts càrrecs\Eulàlia de Nadal\"/>
    </mc:Choice>
  </mc:AlternateContent>
  <xr:revisionPtr revIDLastSave="0" documentId="8_{19834011-C049-4F2B-A941-DC13F65F7B6F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Transparència" sheetId="17" r:id="rId1"/>
    <sheet name="RECTOR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" i="3" l="1"/>
  <c r="L6" i="3"/>
  <c r="AL6" i="3"/>
  <c r="AK6" i="3"/>
  <c r="AF9" i="3"/>
  <c r="X7" i="3"/>
  <c r="AF6" i="3"/>
  <c r="X6" i="3"/>
  <c r="K24" i="3"/>
  <c r="K25" i="3"/>
  <c r="K59" i="3"/>
  <c r="K58" i="3"/>
  <c r="K57" i="3"/>
  <c r="K56" i="3"/>
  <c r="K55" i="3"/>
  <c r="K54" i="3"/>
  <c r="K53" i="3"/>
  <c r="K52" i="3"/>
  <c r="K51" i="3"/>
  <c r="K50" i="3"/>
  <c r="K49" i="3"/>
  <c r="K48" i="3"/>
  <c r="K40" i="3"/>
  <c r="K41" i="3"/>
  <c r="K42" i="3"/>
  <c r="K43" i="3"/>
  <c r="K44" i="3"/>
  <c r="K45" i="3"/>
  <c r="K46" i="3"/>
  <c r="K47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3" i="3"/>
  <c r="K22" i="3"/>
  <c r="K21" i="3"/>
  <c r="K20" i="3"/>
  <c r="K19" i="3"/>
  <c r="K18" i="3"/>
  <c r="K15" i="3"/>
  <c r="K16" i="3"/>
  <c r="K17" i="3"/>
  <c r="K14" i="3"/>
  <c r="K13" i="3"/>
  <c r="K12" i="3"/>
  <c r="K9" i="3"/>
  <c r="K10" i="3"/>
  <c r="K11" i="3"/>
  <c r="K7" i="3"/>
  <c r="K8" i="3"/>
  <c r="K6" i="3"/>
  <c r="Y6" i="3" l="1"/>
  <c r="AM6" i="3" l="1"/>
</calcChain>
</file>

<file path=xl/sharedStrings.xml><?xml version="1.0" encoding="utf-8"?>
<sst xmlns="http://schemas.openxmlformats.org/spreadsheetml/2006/main" count="346" uniqueCount="68">
  <si>
    <t>Declaració de béns</t>
  </si>
  <si>
    <t>ALTS CÀRRECS</t>
  </si>
  <si>
    <t>Nom i cognoms</t>
  </si>
  <si>
    <t>Data de nomenament</t>
  </si>
  <si>
    <t>Data de cessament</t>
  </si>
  <si>
    <t>Dades dels béns immobles</t>
  </si>
  <si>
    <t>Béns mobles de qualsevol naturalesa que superin els 12.000 €</t>
  </si>
  <si>
    <t>Automòbils, embarcacions i altres vehicles de motor</t>
  </si>
  <si>
    <t>Assegurances de vida la indemnització de les quals superi els 30.000 €</t>
  </si>
  <si>
    <t>Import aproximat de comptes corrents i altres dipòsits bancaris</t>
  </si>
  <si>
    <t>Plans de pensions i assimilats</t>
  </si>
  <si>
    <t>Títols, actius financers o valors mobiliaris</t>
  </si>
  <si>
    <t>Participacions en societats mercantils</t>
  </si>
  <si>
    <t>Préstecs hipotecaris i altres crèdits</t>
  </si>
  <si>
    <t>Urbà/Rústic</t>
  </si>
  <si>
    <t>Tipus de bé</t>
  </si>
  <si>
    <t>Dret sobre el bé</t>
  </si>
  <si>
    <t>Títol</t>
  </si>
  <si>
    <t>Any d'adquisició</t>
  </si>
  <si>
    <t>% propietat</t>
  </si>
  <si>
    <t>Valor cadastral o preu d'adquisició</t>
  </si>
  <si>
    <t>Import imputat a l'alt càrrec en funció del % de la propietat</t>
  </si>
  <si>
    <t>Total</t>
  </si>
  <si>
    <t>Descripció</t>
  </si>
  <si>
    <t>Tipus de vehicle</t>
  </si>
  <si>
    <t>Data d'adquisició</t>
  </si>
  <si>
    <t>Valor</t>
  </si>
  <si>
    <t>Entitat</t>
  </si>
  <si>
    <t>Emissor</t>
  </si>
  <si>
    <t>Nombre</t>
  </si>
  <si>
    <t>Títols de valors actius financers</t>
  </si>
  <si>
    <t>Nom de la societat</t>
  </si>
  <si>
    <t>% de participació</t>
  </si>
  <si>
    <t>Càrrecs orgànics</t>
  </si>
  <si>
    <t>Tipus de crèdit</t>
  </si>
  <si>
    <t>Quantitat pendent d'amortització</t>
  </si>
  <si>
    <t>Valor total d'altres béns</t>
  </si>
  <si>
    <t>Actiu total</t>
  </si>
  <si>
    <t>Passiu total</t>
  </si>
  <si>
    <t xml:space="preserve">Total de béns immobles </t>
  </si>
  <si>
    <t>Observacions</t>
  </si>
  <si>
    <t>Nota informativa:</t>
  </si>
  <si>
    <t>En relació amb el contingut objecte de publicitat d'aquest document, és important tenir present que les dades s'actualitzen a mesura que es disposa de la informació corresponent. </t>
  </si>
  <si>
    <t>(Document a efectes informatius, transcripció de la informació que consta en la documentació corresponent)</t>
  </si>
  <si>
    <t>Data d'actualització - Juny 2022</t>
  </si>
  <si>
    <r>
      <rPr>
        <sz val="36"/>
        <color rgb="FF646659"/>
        <rFont val="Open Sans"/>
        <family val="2"/>
      </rPr>
      <t>Transparència</t>
    </r>
    <r>
      <rPr>
        <sz val="36"/>
        <color theme="1"/>
        <rFont val="Open Sans"/>
        <family val="2"/>
      </rPr>
      <t xml:space="preserve"> </t>
    </r>
    <r>
      <rPr>
        <sz val="36"/>
        <color rgb="FFC00000"/>
        <rFont val="Open Sans"/>
      </rPr>
      <t>Universitat Pompeu Fabra</t>
    </r>
  </si>
  <si>
    <t>RECTOR O RECTORA</t>
  </si>
  <si>
    <t>En aquest document es publica la transcripció de les declaracions facilitades pels alts càrrecs.</t>
  </si>
  <si>
    <t>També cal tenir en compte que les dades relatives a la situació patrimonial dels alts càrrecs i personal directiu en cap cas no poden incloure dades relatives a la localització o que puguin afectar la seva privacitat o seguretat.</t>
  </si>
  <si>
    <t>Urbà</t>
  </si>
  <si>
    <t>Propietat</t>
  </si>
  <si>
    <t>Rustic</t>
  </si>
  <si>
    <t>Caixabank</t>
  </si>
  <si>
    <t>Accions</t>
  </si>
  <si>
    <t>Pla de Pensions</t>
  </si>
  <si>
    <t>Contracte de compravenda</t>
  </si>
  <si>
    <t>Eulàlia de Nadal Clanchet</t>
  </si>
  <si>
    <t>Residencial</t>
  </si>
  <si>
    <t>Herència</t>
  </si>
  <si>
    <t>Habitatge</t>
  </si>
  <si>
    <t>Plaça aparcament</t>
  </si>
  <si>
    <t>Nua propietat</t>
  </si>
  <si>
    <t>Sòl sense edificar</t>
  </si>
  <si>
    <t>Agrari</t>
  </si>
  <si>
    <t>Fons inversió</t>
  </si>
  <si>
    <t>BBVA</t>
  </si>
  <si>
    <t>TIGUAN</t>
  </si>
  <si>
    <t>VOLKSWAGEN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</si>
</sst>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00\ _€"/>
  </numFmts>
  <fonts count="18">
    <font>
      <sz val="11"/>
      <color theme="1"/>
      <name val="Calibri"/>
      <family val="2"/>
      <scheme val="minor"/>
    </font>
    <font>
      <sz val="16"/>
      <color rgb="FF646659"/>
      <name val="Arial"/>
      <family val="2"/>
    </font>
    <font>
      <sz val="10"/>
      <color theme="1"/>
      <name val="Calibri"/>
      <family val="2"/>
      <scheme val="minor"/>
    </font>
    <font>
      <sz val="36"/>
      <color theme="1"/>
      <name val="Open Sans"/>
      <family val="2"/>
    </font>
    <font>
      <sz val="36"/>
      <color rgb="FF646659"/>
      <name val="Open Sans"/>
      <family val="2"/>
    </font>
    <font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rgb="FF646659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1"/>
      <color theme="1"/>
      <name val="Calibri"/>
      <family val="2"/>
      <scheme val="minor"/>
    </font>
    <font>
      <sz val="36"/>
      <color rgb="FFC00000"/>
      <name val="Open Sans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F3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16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3" borderId="0" xfId="0" applyFont="1" applyFill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13" fillId="3" borderId="0" xfId="0" applyNumberFormat="1" applyFont="1" applyFill="1" applyAlignment="1">
      <alignment horizontal="left"/>
    </xf>
    <xf numFmtId="0" fontId="6" fillId="0" borderId="1" xfId="0" applyFont="1" applyBorder="1"/>
    <xf numFmtId="164" fontId="6" fillId="0" borderId="0" xfId="0" applyNumberFormat="1" applyFont="1"/>
    <xf numFmtId="0" fontId="6" fillId="0" borderId="0" xfId="0" applyFont="1" applyAlignment="1">
      <alignment wrapText="1"/>
    </xf>
    <xf numFmtId="10" fontId="6" fillId="0" borderId="0" xfId="0" applyNumberFormat="1" applyFont="1"/>
    <xf numFmtId="10" fontId="6" fillId="0" borderId="0" xfId="0" applyNumberFormat="1" applyFont="1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14" fontId="6" fillId="0" borderId="0" xfId="0" applyNumberFormat="1" applyFont="1"/>
    <xf numFmtId="165" fontId="6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6" fillId="0" borderId="0" xfId="0" applyFont="1" applyFill="1" applyAlignment="1">
      <alignment wrapText="1"/>
    </xf>
    <xf numFmtId="164" fontId="13" fillId="0" borderId="0" xfId="0" applyNumberFormat="1" applyFont="1" applyFill="1"/>
    <xf numFmtId="0" fontId="11" fillId="0" borderId="0" xfId="0" applyFont="1" applyAlignment="1">
      <alignment wrapText="1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353084</xdr:colOff>
      <xdr:row>2</xdr:row>
      <xdr:rowOff>36985</xdr:rowOff>
    </xdr:from>
    <xdr:to>
      <xdr:col>3</xdr:col>
      <xdr:colOff>117694</xdr:colOff>
      <xdr:row>2</xdr:row>
      <xdr:rowOff>506223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084" y="417985"/>
          <a:ext cx="1355285" cy="46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2"/>
  <sheetViews>
    <sheetView showGridLines="0" workbookViewId="0">
      <selection activeCell="B4" sqref="B4:L4"/>
    </sheetView>
  </sheetViews>
  <sheetFormatPr defaultColWidth="8.7109375" defaultRowHeight="15"/>
  <cols>
    <col min="1" max="1" width="5.5703125" customWidth="1"/>
    <col min="12" max="12" width="47.7109375" customWidth="1"/>
  </cols>
  <sheetData>
    <row r="3" spans="2:12" ht="45.6" customHeight="1"/>
    <row r="4" spans="2:12" ht="59.85" customHeight="1">
      <c r="B4" s="41" t="s">
        <v>45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23.6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>
      <c r="B6" s="42" t="s">
        <v>44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2:12" ht="18.600000000000001" customHeight="1">
      <c r="B8" s="8" t="s">
        <v>41</v>
      </c>
      <c r="C8" s="9"/>
    </row>
    <row r="9" spans="2:12" ht="42.75" customHeight="1">
      <c r="B9" s="43" t="s">
        <v>42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52.9" customHeight="1">
      <c r="B10" s="44" t="s">
        <v>47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64.900000000000006" customHeight="1">
      <c r="B11" s="43" t="s">
        <v>48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20.65" customHeight="1">
      <c r="B12" s="40" t="s">
        <v>43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</sheetData>
  <mergeCells count="6">
    <mergeCell ref="B12:L12"/>
    <mergeCell ref="B4:L4"/>
    <mergeCell ref="B6:L6"/>
    <mergeCell ref="B9:L9"/>
    <mergeCell ref="B10:L10"/>
    <mergeCell ref="B11:L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3"/>
  <sheetViews>
    <sheetView tabSelected="1" zoomScaleNormal="100" workbookViewId="0">
      <selection activeCell="A5" sqref="A5"/>
    </sheetView>
  </sheetViews>
  <sheetFormatPr defaultColWidth="9.140625" defaultRowHeight="15"/>
  <cols>
    <col min="1" max="1" width="30.85546875" customWidth="1"/>
    <col min="2" max="3" width="14" customWidth="1"/>
    <col min="4" max="5" width="12.140625" customWidth="1"/>
    <col min="6" max="6" width="15.5703125" customWidth="1"/>
    <col min="7" max="7" width="28.85546875" customWidth="1"/>
    <col min="8" max="8" width="16.5703125" style="1" customWidth="1"/>
    <col min="9" max="9" width="13.5703125" style="1" bestFit="1" customWidth="1"/>
    <col min="10" max="10" width="16.5703125" style="5" customWidth="1"/>
    <col min="11" max="11" width="18" style="5" customWidth="1"/>
    <col min="12" max="12" width="17.42578125" style="5" customWidth="1"/>
    <col min="13" max="13" width="21.42578125" customWidth="1"/>
    <col min="14" max="14" width="8.7109375" customWidth="1"/>
    <col min="15" max="15" width="20.140625" style="4" customWidth="1"/>
    <col min="16" max="16" width="14.7109375" customWidth="1"/>
    <col min="17" max="17" width="21.28515625" customWidth="1"/>
    <col min="18" max="18" width="18.28515625" customWidth="1"/>
    <col min="19" max="19" width="18.7109375" style="5" customWidth="1"/>
    <col min="20" max="20" width="17" style="5" customWidth="1"/>
    <col min="21" max="21" width="25.7109375" customWidth="1"/>
    <col min="22" max="22" width="18" style="5" customWidth="1"/>
    <col min="23" max="23" width="23.42578125" customWidth="1"/>
    <col min="24" max="24" width="15.140625" style="5" customWidth="1"/>
    <col min="25" max="25" width="14.5703125" style="5" customWidth="1"/>
    <col min="26" max="26" width="34.85546875" customWidth="1"/>
    <col min="27" max="27" width="22.28515625" style="5" customWidth="1"/>
    <col min="28" max="28" width="38.140625" bestFit="1" customWidth="1"/>
    <col min="29" max="29" width="22.28515625" customWidth="1"/>
    <col min="30" max="30" width="20.28515625" customWidth="1"/>
    <col min="31" max="31" width="17.140625" style="5" customWidth="1"/>
    <col min="32" max="32" width="14.7109375" style="5" customWidth="1"/>
    <col min="33" max="33" width="33.140625" bestFit="1" customWidth="1"/>
    <col min="34" max="34" width="13.7109375" customWidth="1"/>
    <col min="35" max="35" width="14.140625" customWidth="1"/>
    <col min="36" max="36" width="16.5703125" style="5" customWidth="1"/>
    <col min="37" max="37" width="17.85546875" style="5" customWidth="1"/>
    <col min="38" max="38" width="17" style="5" customWidth="1"/>
    <col min="39" max="39" width="16.28515625" style="5" customWidth="1"/>
    <col min="40" max="40" width="17.5703125" style="1" customWidth="1"/>
    <col min="41" max="41" width="18.140625" style="1" customWidth="1"/>
    <col min="42" max="42" width="16.5703125" style="5" bestFit="1" customWidth="1"/>
    <col min="43" max="43" width="14.42578125" style="5" customWidth="1"/>
    <col min="44" max="44" width="16.7109375" style="5" customWidth="1"/>
    <col min="45" max="45" width="52.28515625" customWidth="1"/>
  </cols>
  <sheetData>
    <row r="1" spans="1:46" ht="44.25">
      <c r="A1" s="2" t="s">
        <v>45</v>
      </c>
      <c r="B1" s="2"/>
      <c r="C1" s="2"/>
      <c r="D1" s="2"/>
      <c r="E1" s="2"/>
      <c r="F1" s="2"/>
      <c r="G1" s="2"/>
      <c r="H1" s="7"/>
      <c r="I1" s="7"/>
      <c r="J1" s="6"/>
      <c r="K1" s="6"/>
      <c r="L1" s="6"/>
      <c r="M1" s="2"/>
      <c r="N1" s="2"/>
      <c r="O1" s="3"/>
      <c r="P1" s="2"/>
      <c r="Q1" s="2"/>
      <c r="R1" s="2"/>
      <c r="S1" s="6"/>
      <c r="T1" s="6"/>
      <c r="U1" s="2"/>
      <c r="V1" s="6"/>
      <c r="W1" s="2"/>
      <c r="X1" s="6"/>
      <c r="Y1" s="6"/>
      <c r="Z1" s="2"/>
      <c r="AA1" s="6"/>
      <c r="AB1" s="2"/>
      <c r="AC1" s="2"/>
      <c r="AD1" s="2"/>
      <c r="AE1" s="6"/>
      <c r="AF1" s="6"/>
      <c r="AG1" s="2"/>
      <c r="AH1" s="2"/>
      <c r="AI1" s="2"/>
      <c r="AJ1" s="6"/>
      <c r="AK1" s="6"/>
      <c r="AL1" s="6"/>
      <c r="AM1" s="6"/>
      <c r="AN1" s="7"/>
      <c r="AO1" s="7"/>
      <c r="AP1" s="6"/>
      <c r="AQ1" s="6"/>
      <c r="AR1" s="6"/>
    </row>
    <row r="2" spans="1:46" ht="31.5" customHeight="1">
      <c r="A2" s="46" t="s">
        <v>0</v>
      </c>
      <c r="B2" s="47"/>
      <c r="C2" s="47"/>
      <c r="D2" s="47"/>
      <c r="E2" s="47"/>
      <c r="F2" s="2"/>
      <c r="G2" s="2"/>
      <c r="H2" s="7"/>
      <c r="I2" s="7"/>
      <c r="J2" s="6"/>
      <c r="K2" s="6"/>
      <c r="L2" s="6"/>
      <c r="M2" s="2"/>
      <c r="N2" s="2"/>
      <c r="O2" s="3"/>
      <c r="P2" s="2"/>
      <c r="Q2" s="2"/>
      <c r="R2" s="2"/>
      <c r="S2" s="6"/>
      <c r="T2" s="6"/>
      <c r="U2" s="2"/>
      <c r="V2" s="6"/>
      <c r="W2" s="2"/>
      <c r="X2" s="6"/>
      <c r="Y2" s="6"/>
      <c r="Z2" s="2"/>
      <c r="AA2" s="6"/>
      <c r="AB2" s="2"/>
      <c r="AC2" s="2"/>
      <c r="AD2" s="2"/>
      <c r="AE2" s="6"/>
      <c r="AF2" s="6"/>
      <c r="AG2" s="2"/>
      <c r="AH2" s="2"/>
      <c r="AI2" s="2"/>
      <c r="AJ2" s="6"/>
      <c r="AK2" s="6"/>
      <c r="AL2" s="6"/>
      <c r="AM2" s="6"/>
      <c r="AN2" s="7"/>
      <c r="AO2" s="7"/>
      <c r="AP2" s="6"/>
      <c r="AQ2" s="6"/>
      <c r="AR2" s="6"/>
    </row>
    <row r="3" spans="1:46" ht="28.1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26"/>
      <c r="K3" s="14"/>
      <c r="L3" s="14"/>
      <c r="M3" s="13"/>
      <c r="N3" s="13"/>
      <c r="O3" s="14"/>
      <c r="P3" s="13"/>
      <c r="Q3" s="13"/>
      <c r="R3" s="13"/>
      <c r="S3" s="14"/>
      <c r="T3" s="14"/>
      <c r="U3" s="13"/>
      <c r="V3" s="14"/>
      <c r="W3" s="13"/>
      <c r="X3" s="14"/>
      <c r="Y3" s="14"/>
      <c r="Z3" s="13"/>
      <c r="AA3" s="14"/>
      <c r="AB3" s="13"/>
      <c r="AC3" s="13"/>
      <c r="AD3" s="13"/>
      <c r="AE3" s="14"/>
      <c r="AF3" s="14"/>
      <c r="AG3" s="13"/>
      <c r="AH3" s="13"/>
      <c r="AI3" s="13"/>
      <c r="AJ3" s="14"/>
      <c r="AK3" s="14"/>
      <c r="AL3" s="14"/>
      <c r="AM3" s="14"/>
      <c r="AN3" s="13"/>
      <c r="AO3" s="13"/>
      <c r="AP3" s="14"/>
      <c r="AQ3" s="14"/>
      <c r="AR3" s="14"/>
      <c r="AS3" s="14"/>
      <c r="AT3" s="25"/>
    </row>
    <row r="4" spans="1:46" s="10" customFormat="1" ht="63.2" customHeight="1">
      <c r="A4" s="49" t="s">
        <v>46</v>
      </c>
      <c r="B4" s="49"/>
      <c r="C4" s="49"/>
      <c r="D4" s="49" t="s">
        <v>5</v>
      </c>
      <c r="E4" s="49"/>
      <c r="F4" s="49"/>
      <c r="G4" s="49"/>
      <c r="H4" s="49"/>
      <c r="I4" s="49"/>
      <c r="J4" s="49"/>
      <c r="K4" s="49"/>
      <c r="L4" s="49"/>
      <c r="M4" s="45" t="s">
        <v>6</v>
      </c>
      <c r="N4" s="45"/>
      <c r="O4" s="45"/>
      <c r="P4" s="50" t="s">
        <v>7</v>
      </c>
      <c r="Q4" s="51"/>
      <c r="R4" s="51"/>
      <c r="S4" s="51"/>
      <c r="T4" s="52"/>
      <c r="U4" s="45" t="s">
        <v>8</v>
      </c>
      <c r="V4" s="45"/>
      <c r="W4" s="45" t="s">
        <v>9</v>
      </c>
      <c r="X4" s="45"/>
      <c r="Y4" s="45"/>
      <c r="Z4" s="45" t="s">
        <v>10</v>
      </c>
      <c r="AA4" s="45"/>
      <c r="AB4" s="45" t="s">
        <v>11</v>
      </c>
      <c r="AC4" s="45"/>
      <c r="AD4" s="45"/>
      <c r="AE4" s="45"/>
      <c r="AF4" s="45"/>
      <c r="AG4" s="45" t="s">
        <v>12</v>
      </c>
      <c r="AH4" s="45"/>
      <c r="AI4" s="45"/>
      <c r="AJ4" s="45"/>
      <c r="AK4" s="45"/>
      <c r="AL4" s="15"/>
      <c r="AM4" s="15"/>
      <c r="AN4" s="45" t="s">
        <v>13</v>
      </c>
      <c r="AO4" s="45"/>
      <c r="AP4" s="45"/>
      <c r="AQ4" s="45"/>
      <c r="AR4" s="15"/>
      <c r="AS4" s="15" t="s">
        <v>40</v>
      </c>
      <c r="AT4" s="27"/>
    </row>
    <row r="5" spans="1:46" s="10" customFormat="1" ht="48" customHeight="1">
      <c r="A5" s="16" t="s">
        <v>2</v>
      </c>
      <c r="B5" s="17" t="s">
        <v>3</v>
      </c>
      <c r="C5" s="17" t="s">
        <v>4</v>
      </c>
      <c r="D5" s="18" t="s">
        <v>14</v>
      </c>
      <c r="E5" s="18" t="s">
        <v>15</v>
      </c>
      <c r="F5" s="18" t="s">
        <v>16</v>
      </c>
      <c r="G5" s="19" t="s">
        <v>17</v>
      </c>
      <c r="H5" s="18" t="s">
        <v>18</v>
      </c>
      <c r="I5" s="19" t="s">
        <v>19</v>
      </c>
      <c r="J5" s="20" t="s">
        <v>20</v>
      </c>
      <c r="K5" s="21" t="s">
        <v>21</v>
      </c>
      <c r="L5" s="22" t="s">
        <v>39</v>
      </c>
      <c r="M5" s="48" t="s">
        <v>23</v>
      </c>
      <c r="N5" s="48"/>
      <c r="O5" s="23" t="s">
        <v>22</v>
      </c>
      <c r="P5" s="18" t="s">
        <v>24</v>
      </c>
      <c r="Q5" s="19" t="s">
        <v>23</v>
      </c>
      <c r="R5" s="18" t="s">
        <v>25</v>
      </c>
      <c r="S5" s="23" t="s">
        <v>26</v>
      </c>
      <c r="T5" s="23" t="s">
        <v>22</v>
      </c>
      <c r="U5" s="19" t="s">
        <v>23</v>
      </c>
      <c r="V5" s="23" t="s">
        <v>22</v>
      </c>
      <c r="W5" s="19" t="s">
        <v>27</v>
      </c>
      <c r="X5" s="23" t="s">
        <v>26</v>
      </c>
      <c r="Y5" s="23" t="s">
        <v>22</v>
      </c>
      <c r="Z5" s="19" t="s">
        <v>23</v>
      </c>
      <c r="AA5" s="23" t="s">
        <v>22</v>
      </c>
      <c r="AB5" s="19" t="s">
        <v>11</v>
      </c>
      <c r="AC5" s="19" t="s">
        <v>28</v>
      </c>
      <c r="AD5" s="19" t="s">
        <v>29</v>
      </c>
      <c r="AE5" s="24" t="s">
        <v>30</v>
      </c>
      <c r="AF5" s="23" t="s">
        <v>22</v>
      </c>
      <c r="AG5" s="18" t="s">
        <v>31</v>
      </c>
      <c r="AH5" s="18" t="s">
        <v>32</v>
      </c>
      <c r="AI5" s="18" t="s">
        <v>33</v>
      </c>
      <c r="AJ5" s="23" t="s">
        <v>26</v>
      </c>
      <c r="AK5" s="23" t="s">
        <v>22</v>
      </c>
      <c r="AL5" s="22" t="s">
        <v>36</v>
      </c>
      <c r="AM5" s="22" t="s">
        <v>37</v>
      </c>
      <c r="AN5" s="18" t="s">
        <v>34</v>
      </c>
      <c r="AO5" s="19" t="s">
        <v>27</v>
      </c>
      <c r="AP5" s="24" t="s">
        <v>35</v>
      </c>
      <c r="AQ5" s="23" t="s">
        <v>22</v>
      </c>
      <c r="AR5" s="22" t="s">
        <v>38</v>
      </c>
      <c r="AS5" s="27"/>
      <c r="AT5" s="27"/>
    </row>
    <row r="6" spans="1:46" s="12" customFormat="1" ht="27.75" customHeight="1">
      <c r="A6" s="25" t="s">
        <v>56</v>
      </c>
      <c r="B6" s="34">
        <v>44991</v>
      </c>
      <c r="C6" s="25"/>
      <c r="D6" s="25" t="s">
        <v>49</v>
      </c>
      <c r="E6" s="25" t="s">
        <v>59</v>
      </c>
      <c r="F6" s="25" t="s">
        <v>50</v>
      </c>
      <c r="G6" s="25" t="s">
        <v>55</v>
      </c>
      <c r="H6" s="25">
        <v>1997</v>
      </c>
      <c r="I6" s="30">
        <v>0.5</v>
      </c>
      <c r="J6" s="28">
        <v>113851.98</v>
      </c>
      <c r="K6" s="28">
        <f>+I6*J6</f>
        <v>56925.99</v>
      </c>
      <c r="L6" s="37">
        <f>SUM(K6:K59)</f>
        <v>276290.70988616365</v>
      </c>
      <c r="M6" s="25"/>
      <c r="N6" s="25"/>
      <c r="O6" s="37">
        <v>0</v>
      </c>
      <c r="P6" s="25" t="s">
        <v>67</v>
      </c>
      <c r="Q6" s="25" t="s">
        <v>66</v>
      </c>
      <c r="R6" s="34">
        <v>44028</v>
      </c>
      <c r="S6" s="28">
        <v>40000</v>
      </c>
      <c r="T6" s="37">
        <v>40000</v>
      </c>
      <c r="U6" s="25"/>
      <c r="V6" s="28"/>
      <c r="W6" s="25" t="s">
        <v>52</v>
      </c>
      <c r="X6" s="28">
        <f>+(14507.45+18164.04)*0.5</f>
        <v>16335.745000000001</v>
      </c>
      <c r="Y6" s="37">
        <f>SUM(X6:X8)</f>
        <v>64350.015000000007</v>
      </c>
      <c r="Z6" s="38" t="s">
        <v>54</v>
      </c>
      <c r="AA6" s="39">
        <v>61956.86</v>
      </c>
      <c r="AB6" s="25" t="s">
        <v>64</v>
      </c>
      <c r="AC6" s="25" t="s">
        <v>52</v>
      </c>
      <c r="AD6" s="25"/>
      <c r="AE6" s="28"/>
      <c r="AF6" s="28">
        <f>+(12743.14+49165.91+29286.59)*0.5</f>
        <v>45597.82</v>
      </c>
      <c r="AG6" s="25"/>
      <c r="AH6" s="35"/>
      <c r="AI6" s="25"/>
      <c r="AJ6" s="28"/>
      <c r="AK6" s="37">
        <f>SUM(AJ6:AJ9)</f>
        <v>0</v>
      </c>
      <c r="AL6" s="37">
        <f>+AK6+AF9+AA6+Y6+V6+T6</f>
        <v>887682.30499999993</v>
      </c>
      <c r="AM6" s="37">
        <f>+AL6+L6</f>
        <v>1163973.0148861636</v>
      </c>
      <c r="AN6" s="29"/>
      <c r="AO6" s="25"/>
      <c r="AP6" s="28"/>
      <c r="AQ6" s="28"/>
      <c r="AR6" s="37">
        <f>SUM(AQ6)</f>
        <v>0</v>
      </c>
      <c r="AS6" s="25"/>
      <c r="AT6" s="11"/>
    </row>
    <row r="7" spans="1:46" ht="29.25" customHeight="1">
      <c r="A7" s="25" t="s">
        <v>56</v>
      </c>
      <c r="B7" s="34">
        <v>44991</v>
      </c>
      <c r="C7" s="25"/>
      <c r="D7" s="29" t="s">
        <v>49</v>
      </c>
      <c r="E7" s="29" t="s">
        <v>60</v>
      </c>
      <c r="F7" s="29" t="s">
        <v>50</v>
      </c>
      <c r="G7" s="25" t="s">
        <v>55</v>
      </c>
      <c r="H7" s="25">
        <v>1997</v>
      </c>
      <c r="I7" s="31">
        <v>0.5</v>
      </c>
      <c r="J7" s="28">
        <v>15998.94</v>
      </c>
      <c r="K7" s="28">
        <f t="shared" ref="K7:K21" si="0">+I7*J7</f>
        <v>7999.47</v>
      </c>
      <c r="L7" s="28"/>
      <c r="M7" s="25"/>
      <c r="N7" s="25"/>
      <c r="O7" s="28"/>
      <c r="P7" s="25"/>
      <c r="Q7" s="25"/>
      <c r="R7" s="25"/>
      <c r="S7" s="28"/>
      <c r="T7" s="28"/>
      <c r="U7" s="25"/>
      <c r="V7" s="28"/>
      <c r="W7" s="29" t="s">
        <v>65</v>
      </c>
      <c r="X7" s="28">
        <f>1238.5+40940.41+811.94+5023.42</f>
        <v>48014.270000000004</v>
      </c>
      <c r="Y7" s="28"/>
      <c r="Z7" s="25"/>
      <c r="AA7" s="28"/>
      <c r="AB7" s="25" t="s">
        <v>64</v>
      </c>
      <c r="AC7" s="25" t="s">
        <v>65</v>
      </c>
      <c r="AD7" s="25"/>
      <c r="AE7" s="28"/>
      <c r="AF7" s="28">
        <v>495079.98</v>
      </c>
      <c r="AG7" s="25"/>
      <c r="AH7" s="25"/>
      <c r="AI7" s="25"/>
      <c r="AJ7" s="28"/>
      <c r="AK7" s="28"/>
      <c r="AL7" s="28"/>
      <c r="AM7" s="28"/>
      <c r="AN7" s="25"/>
      <c r="AO7" s="25"/>
      <c r="AP7" s="28"/>
      <c r="AQ7" s="28"/>
      <c r="AR7" s="28"/>
      <c r="AS7" s="29"/>
      <c r="AT7" s="25"/>
    </row>
    <row r="8" spans="1:46" ht="29.25" customHeight="1">
      <c r="A8" s="25" t="s">
        <v>56</v>
      </c>
      <c r="B8" s="34">
        <v>44991</v>
      </c>
      <c r="C8" s="25"/>
      <c r="D8" s="25" t="s">
        <v>49</v>
      </c>
      <c r="E8" s="25" t="s">
        <v>59</v>
      </c>
      <c r="F8" s="25" t="s">
        <v>50</v>
      </c>
      <c r="G8" s="25" t="s">
        <v>58</v>
      </c>
      <c r="H8" s="25">
        <v>2019</v>
      </c>
      <c r="I8" s="30">
        <v>0.14499999999999999</v>
      </c>
      <c r="J8" s="28">
        <v>725000</v>
      </c>
      <c r="K8" s="28">
        <f t="shared" si="0"/>
        <v>105125</v>
      </c>
      <c r="L8" s="28"/>
      <c r="M8" s="25"/>
      <c r="N8" s="25"/>
      <c r="O8" s="28"/>
      <c r="P8" s="25"/>
      <c r="Q8" s="25"/>
      <c r="R8" s="25"/>
      <c r="S8" s="28"/>
      <c r="T8" s="28"/>
      <c r="U8" s="25"/>
      <c r="V8" s="28"/>
      <c r="W8" s="29"/>
      <c r="X8" s="28"/>
      <c r="Y8" s="28"/>
      <c r="Z8" s="25"/>
      <c r="AA8" s="28"/>
      <c r="AB8" s="25" t="s">
        <v>53</v>
      </c>
      <c r="AC8" s="25" t="s">
        <v>65</v>
      </c>
      <c r="AD8" s="25"/>
      <c r="AE8" s="28"/>
      <c r="AF8" s="28">
        <v>180697.63</v>
      </c>
      <c r="AG8" s="25"/>
      <c r="AH8" s="25"/>
      <c r="AI8" s="25"/>
      <c r="AJ8" s="28"/>
      <c r="AK8" s="28"/>
      <c r="AL8" s="28"/>
      <c r="AM8" s="28"/>
      <c r="AN8" s="25"/>
      <c r="AO8" s="25"/>
      <c r="AP8" s="28"/>
      <c r="AQ8" s="28"/>
      <c r="AR8" s="28"/>
      <c r="AS8" s="29"/>
      <c r="AT8" s="25"/>
    </row>
    <row r="9" spans="1:46" ht="29.25" customHeight="1">
      <c r="A9" s="25" t="s">
        <v>56</v>
      </c>
      <c r="B9" s="34">
        <v>44991</v>
      </c>
      <c r="C9" s="25"/>
      <c r="D9" s="25" t="s">
        <v>49</v>
      </c>
      <c r="E9" s="25" t="s">
        <v>59</v>
      </c>
      <c r="F9" s="25" t="s">
        <v>61</v>
      </c>
      <c r="G9" s="25" t="s">
        <v>58</v>
      </c>
      <c r="H9" s="25">
        <v>2019</v>
      </c>
      <c r="I9" s="30">
        <v>2.1666666599999999E-2</v>
      </c>
      <c r="J9" s="28">
        <v>725000</v>
      </c>
      <c r="K9" s="28">
        <f t="shared" si="0"/>
        <v>15708.333284999999</v>
      </c>
      <c r="L9" s="28"/>
      <c r="M9" s="25"/>
      <c r="N9" s="25"/>
      <c r="O9" s="28"/>
      <c r="P9" s="25"/>
      <c r="Q9" s="25"/>
      <c r="R9" s="25"/>
      <c r="S9" s="28"/>
      <c r="T9" s="28"/>
      <c r="U9" s="25"/>
      <c r="V9" s="28"/>
      <c r="W9" s="29"/>
      <c r="X9" s="28"/>
      <c r="Y9" s="28"/>
      <c r="Z9" s="25"/>
      <c r="AA9" s="28"/>
      <c r="AB9" s="36" t="s">
        <v>22</v>
      </c>
      <c r="AC9" s="36"/>
      <c r="AD9" s="36"/>
      <c r="AE9" s="37"/>
      <c r="AF9" s="37">
        <f>SUM(AF6:AF8)</f>
        <v>721375.42999999993</v>
      </c>
      <c r="AG9" s="25"/>
      <c r="AH9" s="25"/>
      <c r="AI9" s="25"/>
      <c r="AJ9" s="28"/>
      <c r="AK9" s="28"/>
      <c r="AL9" s="28"/>
      <c r="AM9" s="28"/>
      <c r="AN9" s="25"/>
      <c r="AO9" s="25"/>
      <c r="AP9" s="28"/>
      <c r="AQ9" s="28"/>
      <c r="AR9" s="28"/>
      <c r="AS9" s="29"/>
      <c r="AT9" s="25"/>
    </row>
    <row r="10" spans="1:46" ht="29.25" customHeight="1">
      <c r="A10" s="25" t="s">
        <v>56</v>
      </c>
      <c r="B10" s="34">
        <v>44991</v>
      </c>
      <c r="C10" s="25"/>
      <c r="D10" s="25" t="s">
        <v>49</v>
      </c>
      <c r="E10" s="29" t="s">
        <v>60</v>
      </c>
      <c r="F10" s="25" t="s">
        <v>50</v>
      </c>
      <c r="G10" s="25" t="s">
        <v>58</v>
      </c>
      <c r="H10" s="25">
        <v>2019</v>
      </c>
      <c r="I10" s="30">
        <v>0.14499999999999999</v>
      </c>
      <c r="J10" s="28">
        <v>30000</v>
      </c>
      <c r="K10" s="28">
        <f t="shared" si="0"/>
        <v>4350</v>
      </c>
      <c r="L10" s="28"/>
      <c r="M10" s="25"/>
      <c r="N10" s="25"/>
      <c r="O10" s="28"/>
      <c r="P10" s="25"/>
      <c r="Q10" s="25"/>
      <c r="R10" s="25"/>
      <c r="S10" s="28"/>
      <c r="T10" s="28"/>
      <c r="U10" s="25"/>
      <c r="V10" s="28"/>
      <c r="W10" s="29"/>
      <c r="X10" s="28"/>
      <c r="Y10" s="28"/>
      <c r="Z10" s="25"/>
      <c r="AA10" s="28"/>
      <c r="AB10" s="25"/>
      <c r="AC10" s="25"/>
      <c r="AD10" s="25"/>
      <c r="AE10" s="28"/>
      <c r="AF10" s="28"/>
      <c r="AG10" s="25"/>
      <c r="AH10" s="25"/>
      <c r="AI10" s="25"/>
      <c r="AJ10" s="28"/>
      <c r="AK10" s="28"/>
      <c r="AL10" s="28"/>
      <c r="AM10" s="28"/>
      <c r="AN10" s="25"/>
      <c r="AO10" s="25"/>
      <c r="AP10" s="28"/>
      <c r="AQ10" s="28"/>
      <c r="AR10" s="28"/>
      <c r="AS10" s="29"/>
      <c r="AT10" s="25"/>
    </row>
    <row r="11" spans="1:46" ht="29.25" customHeight="1">
      <c r="A11" s="25" t="s">
        <v>56</v>
      </c>
      <c r="B11" s="34">
        <v>44991</v>
      </c>
      <c r="C11" s="25"/>
      <c r="D11" s="25" t="s">
        <v>49</v>
      </c>
      <c r="E11" s="29" t="s">
        <v>60</v>
      </c>
      <c r="F11" s="25" t="s">
        <v>61</v>
      </c>
      <c r="G11" s="25" t="s">
        <v>58</v>
      </c>
      <c r="H11" s="25">
        <v>2019</v>
      </c>
      <c r="I11" s="30">
        <v>2.1666666000000001E-2</v>
      </c>
      <c r="J11" s="28">
        <v>30000</v>
      </c>
      <c r="K11" s="28">
        <f t="shared" si="0"/>
        <v>649.99998000000005</v>
      </c>
      <c r="L11" s="28"/>
      <c r="M11" s="25"/>
      <c r="N11" s="25"/>
      <c r="O11" s="28"/>
      <c r="P11" s="25"/>
      <c r="Q11" s="25"/>
      <c r="R11" s="25"/>
      <c r="S11" s="28"/>
      <c r="T11" s="28"/>
      <c r="U11" s="25"/>
      <c r="V11" s="28"/>
      <c r="W11" s="29"/>
      <c r="X11" s="28"/>
      <c r="Y11" s="28"/>
      <c r="Z11" s="25"/>
      <c r="AA11" s="28"/>
      <c r="AG11" s="25"/>
      <c r="AH11" s="25"/>
      <c r="AI11" s="25"/>
      <c r="AJ11" s="28"/>
      <c r="AK11" s="28"/>
      <c r="AL11" s="28"/>
      <c r="AM11" s="28"/>
      <c r="AN11" s="25"/>
      <c r="AO11" s="25"/>
      <c r="AP11" s="28"/>
      <c r="AQ11" s="28"/>
      <c r="AR11" s="28"/>
      <c r="AS11" s="29"/>
      <c r="AT11" s="25"/>
    </row>
    <row r="12" spans="1:46" ht="29.25" customHeight="1">
      <c r="A12" s="25" t="s">
        <v>56</v>
      </c>
      <c r="B12" s="34">
        <v>44991</v>
      </c>
      <c r="C12" s="25"/>
      <c r="D12" s="25" t="s">
        <v>49</v>
      </c>
      <c r="E12" s="29" t="s">
        <v>62</v>
      </c>
      <c r="F12" s="25" t="s">
        <v>50</v>
      </c>
      <c r="G12" s="25" t="s">
        <v>58</v>
      </c>
      <c r="H12" s="25">
        <v>2019</v>
      </c>
      <c r="I12" s="30">
        <v>5.8000000000000003E-2</v>
      </c>
      <c r="J12" s="28">
        <v>61105.65</v>
      </c>
      <c r="K12" s="28">
        <f t="shared" si="0"/>
        <v>3544.1277000000005</v>
      </c>
      <c r="L12" s="28"/>
      <c r="M12" s="25"/>
      <c r="N12" s="25"/>
      <c r="O12" s="28"/>
      <c r="P12" s="25"/>
      <c r="Q12" s="25"/>
      <c r="R12" s="25"/>
      <c r="S12" s="28"/>
      <c r="T12" s="28"/>
      <c r="U12" s="25"/>
      <c r="V12" s="28"/>
      <c r="W12" s="29"/>
      <c r="X12" s="28"/>
      <c r="Y12" s="28"/>
      <c r="Z12" s="25"/>
      <c r="AA12" s="28"/>
      <c r="AB12" s="25"/>
      <c r="AC12" s="25"/>
      <c r="AD12" s="25"/>
      <c r="AE12" s="28"/>
      <c r="AF12" s="28"/>
      <c r="AG12" s="25"/>
      <c r="AH12" s="25"/>
      <c r="AI12" s="25"/>
      <c r="AJ12" s="28"/>
      <c r="AK12" s="28"/>
      <c r="AL12" s="28"/>
      <c r="AM12" s="28"/>
      <c r="AN12" s="25"/>
      <c r="AO12" s="25"/>
      <c r="AP12" s="28"/>
      <c r="AQ12" s="28"/>
      <c r="AR12" s="28"/>
      <c r="AS12" s="25"/>
      <c r="AT12" s="25"/>
    </row>
    <row r="13" spans="1:46" ht="29.25" customHeight="1">
      <c r="A13" s="25" t="s">
        <v>56</v>
      </c>
      <c r="B13" s="34">
        <v>44991</v>
      </c>
      <c r="C13" s="25"/>
      <c r="D13" s="25" t="s">
        <v>49</v>
      </c>
      <c r="E13" s="29" t="s">
        <v>62</v>
      </c>
      <c r="F13" s="25" t="s">
        <v>61</v>
      </c>
      <c r="G13" s="25" t="s">
        <v>58</v>
      </c>
      <c r="H13" s="25">
        <v>2019</v>
      </c>
      <c r="I13" s="30">
        <v>8.6666599999999996E-3</v>
      </c>
      <c r="J13" s="28">
        <v>61105.65</v>
      </c>
      <c r="K13" s="28">
        <f t="shared" si="0"/>
        <v>529.58189262899998</v>
      </c>
      <c r="L13" s="28"/>
      <c r="M13" s="25"/>
      <c r="N13" s="25"/>
      <c r="O13" s="28"/>
      <c r="P13" s="25"/>
      <c r="Q13" s="25"/>
      <c r="R13" s="25"/>
      <c r="S13" s="28"/>
      <c r="T13" s="28"/>
      <c r="U13" s="25"/>
      <c r="V13" s="28"/>
      <c r="W13" s="25"/>
      <c r="X13" s="28"/>
      <c r="Y13" s="28"/>
      <c r="Z13" s="25"/>
      <c r="AA13" s="28"/>
      <c r="AB13" s="25"/>
      <c r="AC13" s="25"/>
      <c r="AD13" s="25"/>
      <c r="AE13" s="28"/>
      <c r="AF13" s="28"/>
      <c r="AG13" s="25"/>
      <c r="AH13" s="25"/>
      <c r="AI13" s="25"/>
      <c r="AJ13" s="28"/>
      <c r="AK13" s="28"/>
      <c r="AL13" s="28"/>
      <c r="AM13" s="28"/>
      <c r="AN13" s="25"/>
      <c r="AO13" s="25"/>
      <c r="AP13" s="28"/>
      <c r="AQ13" s="28"/>
      <c r="AR13" s="28"/>
      <c r="AS13" s="25"/>
      <c r="AT13" s="25"/>
    </row>
    <row r="14" spans="1:46" ht="29.25" customHeight="1">
      <c r="A14" s="25" t="s">
        <v>56</v>
      </c>
      <c r="B14" s="34">
        <v>44991</v>
      </c>
      <c r="C14" s="25"/>
      <c r="D14" s="25" t="s">
        <v>49</v>
      </c>
      <c r="E14" s="29" t="s">
        <v>62</v>
      </c>
      <c r="F14" s="25" t="s">
        <v>50</v>
      </c>
      <c r="G14" s="25" t="s">
        <v>58</v>
      </c>
      <c r="H14" s="25">
        <v>2019</v>
      </c>
      <c r="I14" s="30">
        <v>5.8000000000000003E-2</v>
      </c>
      <c r="J14" s="28">
        <v>136987.71</v>
      </c>
      <c r="K14" s="28">
        <f t="shared" si="0"/>
        <v>7945.2871800000003</v>
      </c>
      <c r="L14" s="28"/>
    </row>
    <row r="15" spans="1:46" ht="29.25" customHeight="1">
      <c r="A15" s="25" t="s">
        <v>56</v>
      </c>
      <c r="B15" s="34">
        <v>44991</v>
      </c>
      <c r="C15" s="25"/>
      <c r="D15" s="25" t="s">
        <v>49</v>
      </c>
      <c r="E15" s="29" t="s">
        <v>62</v>
      </c>
      <c r="F15" s="25" t="s">
        <v>61</v>
      </c>
      <c r="G15" s="25" t="s">
        <v>58</v>
      </c>
      <c r="H15" s="25">
        <v>2019</v>
      </c>
      <c r="I15" s="30">
        <v>8.6666599999999996E-3</v>
      </c>
      <c r="J15" s="28">
        <v>136987.71</v>
      </c>
      <c r="K15" s="28">
        <f t="shared" si="0"/>
        <v>1187.2259067486</v>
      </c>
      <c r="L15" s="28"/>
    </row>
    <row r="16" spans="1:46" ht="29.25" customHeight="1">
      <c r="A16" s="25" t="s">
        <v>56</v>
      </c>
      <c r="B16" s="34">
        <v>44991</v>
      </c>
      <c r="C16" s="25"/>
      <c r="D16" s="25" t="s">
        <v>49</v>
      </c>
      <c r="E16" s="29" t="s">
        <v>62</v>
      </c>
      <c r="F16" s="25" t="s">
        <v>50</v>
      </c>
      <c r="G16" s="25" t="s">
        <v>58</v>
      </c>
      <c r="H16" s="25">
        <v>2019</v>
      </c>
      <c r="I16" s="30">
        <v>5.8000000000000003E-2</v>
      </c>
      <c r="J16" s="28">
        <v>337298.73</v>
      </c>
      <c r="K16" s="28">
        <f t="shared" si="0"/>
        <v>19563.32634</v>
      </c>
      <c r="L16" s="28"/>
    </row>
    <row r="17" spans="1:12" ht="29.25" customHeight="1">
      <c r="A17" s="25" t="s">
        <v>56</v>
      </c>
      <c r="B17" s="34">
        <v>44991</v>
      </c>
      <c r="C17" s="25"/>
      <c r="D17" s="25" t="s">
        <v>49</v>
      </c>
      <c r="E17" s="29" t="s">
        <v>62</v>
      </c>
      <c r="F17" s="25" t="s">
        <v>61</v>
      </c>
      <c r="G17" s="25" t="s">
        <v>58</v>
      </c>
      <c r="H17" s="25">
        <v>2019</v>
      </c>
      <c r="I17" s="30">
        <v>8.6666599999999996E-3</v>
      </c>
      <c r="J17" s="28">
        <v>337298.73</v>
      </c>
      <c r="K17" s="28">
        <f t="shared" si="0"/>
        <v>2923.2534113417996</v>
      </c>
      <c r="L17" s="28"/>
    </row>
    <row r="18" spans="1:12" ht="29.25" customHeight="1">
      <c r="A18" s="25" t="s">
        <v>56</v>
      </c>
      <c r="B18" s="34">
        <v>44991</v>
      </c>
      <c r="C18" s="25"/>
      <c r="D18" s="25" t="s">
        <v>49</v>
      </c>
      <c r="E18" s="29" t="s">
        <v>62</v>
      </c>
      <c r="F18" s="25" t="s">
        <v>50</v>
      </c>
      <c r="G18" s="25" t="s">
        <v>58</v>
      </c>
      <c r="H18" s="25">
        <v>2019</v>
      </c>
      <c r="I18" s="30">
        <v>5.8000000000000003E-2</v>
      </c>
      <c r="J18" s="28">
        <v>157565.35999999999</v>
      </c>
      <c r="K18" s="28">
        <f t="shared" si="0"/>
        <v>9138.7908800000005</v>
      </c>
      <c r="L18" s="28"/>
    </row>
    <row r="19" spans="1:12" ht="29.25" customHeight="1">
      <c r="A19" s="25" t="s">
        <v>56</v>
      </c>
      <c r="B19" s="34">
        <v>44991</v>
      </c>
      <c r="C19" s="25"/>
      <c r="D19" s="25" t="s">
        <v>49</v>
      </c>
      <c r="E19" s="29" t="s">
        <v>62</v>
      </c>
      <c r="F19" s="25" t="s">
        <v>61</v>
      </c>
      <c r="G19" s="25" t="s">
        <v>58</v>
      </c>
      <c r="H19" s="25">
        <v>2019</v>
      </c>
      <c r="I19" s="30">
        <v>8.6666599999999996E-3</v>
      </c>
      <c r="J19" s="28">
        <v>157565.35999999999</v>
      </c>
      <c r="K19" s="28">
        <f t="shared" si="0"/>
        <v>1365.5654028975998</v>
      </c>
      <c r="L19" s="28"/>
    </row>
    <row r="20" spans="1:12" ht="29.25" customHeight="1">
      <c r="A20" s="25" t="s">
        <v>56</v>
      </c>
      <c r="B20" s="34">
        <v>44991</v>
      </c>
      <c r="C20" s="25"/>
      <c r="D20" s="25" t="s">
        <v>49</v>
      </c>
      <c r="E20" s="29" t="s">
        <v>62</v>
      </c>
      <c r="F20" s="25" t="s">
        <v>50</v>
      </c>
      <c r="G20" s="25" t="s">
        <v>58</v>
      </c>
      <c r="H20" s="25">
        <v>2019</v>
      </c>
      <c r="I20" s="30">
        <v>5.8000000000000003E-2</v>
      </c>
      <c r="J20" s="28">
        <v>13624.08</v>
      </c>
      <c r="K20" s="28">
        <f t="shared" si="0"/>
        <v>790.19664</v>
      </c>
      <c r="L20" s="28"/>
    </row>
    <row r="21" spans="1:12" ht="29.25" customHeight="1">
      <c r="A21" s="25" t="s">
        <v>56</v>
      </c>
      <c r="B21" s="34">
        <v>44991</v>
      </c>
      <c r="C21" s="25"/>
      <c r="D21" s="25" t="s">
        <v>49</v>
      </c>
      <c r="E21" s="29" t="s">
        <v>62</v>
      </c>
      <c r="F21" s="25" t="s">
        <v>61</v>
      </c>
      <c r="G21" s="25" t="s">
        <v>58</v>
      </c>
      <c r="H21" s="25">
        <v>2019</v>
      </c>
      <c r="I21" s="30">
        <v>8.6666599999999996E-3</v>
      </c>
      <c r="J21" s="28">
        <v>13624.08</v>
      </c>
      <c r="K21" s="28">
        <f t="shared" si="0"/>
        <v>118.07526917279999</v>
      </c>
      <c r="L21" s="28"/>
    </row>
    <row r="22" spans="1:12" ht="29.25" customHeight="1">
      <c r="A22" s="25" t="s">
        <v>56</v>
      </c>
      <c r="B22" s="34">
        <v>44991</v>
      </c>
      <c r="C22" s="25"/>
      <c r="D22" s="25" t="s">
        <v>49</v>
      </c>
      <c r="E22" s="29" t="s">
        <v>57</v>
      </c>
      <c r="F22" s="25" t="s">
        <v>50</v>
      </c>
      <c r="G22" s="25" t="s">
        <v>58</v>
      </c>
      <c r="H22" s="25">
        <v>2019</v>
      </c>
      <c r="I22" s="30">
        <v>5.8000000000000003E-2</v>
      </c>
      <c r="J22" s="28">
        <v>154243.53</v>
      </c>
      <c r="K22" s="28">
        <f>+I22*J22</f>
        <v>8946.1247400000011</v>
      </c>
      <c r="L22" s="28"/>
    </row>
    <row r="23" spans="1:12" ht="29.25" customHeight="1">
      <c r="A23" s="25" t="s">
        <v>56</v>
      </c>
      <c r="B23" s="34">
        <v>44991</v>
      </c>
      <c r="C23" s="25"/>
      <c r="D23" s="25" t="s">
        <v>49</v>
      </c>
      <c r="E23" s="29" t="s">
        <v>57</v>
      </c>
      <c r="F23" s="25" t="s">
        <v>61</v>
      </c>
      <c r="G23" s="25" t="s">
        <v>58</v>
      </c>
      <c r="H23" s="25">
        <v>2019</v>
      </c>
      <c r="I23" s="30">
        <v>8.6666599999999996E-3</v>
      </c>
      <c r="J23" s="28">
        <v>154243.53</v>
      </c>
      <c r="K23" s="28">
        <f>+I23*J23</f>
        <v>1336.7762317098</v>
      </c>
      <c r="L23" s="28"/>
    </row>
    <row r="24" spans="1:12" ht="29.25" customHeight="1">
      <c r="A24" s="25" t="s">
        <v>56</v>
      </c>
      <c r="B24" s="34">
        <v>44991</v>
      </c>
      <c r="C24" s="33"/>
      <c r="D24" s="33" t="s">
        <v>51</v>
      </c>
      <c r="E24" s="33" t="s">
        <v>63</v>
      </c>
      <c r="F24" s="25" t="s">
        <v>50</v>
      </c>
      <c r="G24" s="25" t="s">
        <v>58</v>
      </c>
      <c r="H24" s="25">
        <v>2019</v>
      </c>
      <c r="I24" s="30">
        <v>5.8000000000000003E-2</v>
      </c>
      <c r="J24" s="28">
        <v>683.52</v>
      </c>
      <c r="K24" s="28">
        <f t="shared" ref="K24:K25" si="1">+I24*J24</f>
        <v>39.644159999999999</v>
      </c>
      <c r="L24" s="28"/>
    </row>
    <row r="25" spans="1:12" ht="29.25" customHeight="1">
      <c r="A25" s="25" t="s">
        <v>56</v>
      </c>
      <c r="B25" s="34">
        <v>44991</v>
      </c>
      <c r="C25" s="33"/>
      <c r="D25" s="33" t="s">
        <v>51</v>
      </c>
      <c r="E25" s="33" t="s">
        <v>63</v>
      </c>
      <c r="F25" s="25" t="s">
        <v>61</v>
      </c>
      <c r="G25" s="25" t="s">
        <v>58</v>
      </c>
      <c r="H25" s="25">
        <v>2019</v>
      </c>
      <c r="I25" s="30">
        <v>8.6666599999999996E-3</v>
      </c>
      <c r="J25" s="28">
        <v>683.52</v>
      </c>
      <c r="K25" s="28">
        <f t="shared" si="1"/>
        <v>5.9238354431999998</v>
      </c>
      <c r="L25" s="28"/>
    </row>
    <row r="26" spans="1:12" ht="29.25" customHeight="1">
      <c r="A26" s="25" t="s">
        <v>56</v>
      </c>
      <c r="B26" s="34">
        <v>44991</v>
      </c>
      <c r="C26" s="25"/>
      <c r="D26" s="33" t="s">
        <v>51</v>
      </c>
      <c r="E26" s="33" t="s">
        <v>63</v>
      </c>
      <c r="F26" s="25" t="s">
        <v>50</v>
      </c>
      <c r="G26" s="25" t="s">
        <v>58</v>
      </c>
      <c r="H26" s="25">
        <v>2019</v>
      </c>
      <c r="I26" s="30">
        <v>5.8000000000000003E-2</v>
      </c>
      <c r="J26" s="28">
        <v>278.54000000000002</v>
      </c>
      <c r="K26" s="28">
        <f t="shared" ref="K26:K39" si="2">+I26*J26</f>
        <v>16.155320000000003</v>
      </c>
      <c r="L26" s="28"/>
    </row>
    <row r="27" spans="1:12" ht="29.25" customHeight="1">
      <c r="A27" s="25" t="s">
        <v>56</v>
      </c>
      <c r="B27" s="34">
        <v>44991</v>
      </c>
      <c r="C27" s="25"/>
      <c r="D27" s="33" t="s">
        <v>51</v>
      </c>
      <c r="E27" s="33" t="s">
        <v>63</v>
      </c>
      <c r="F27" s="25" t="s">
        <v>61</v>
      </c>
      <c r="G27" s="25" t="s">
        <v>58</v>
      </c>
      <c r="H27" s="25">
        <v>2019</v>
      </c>
      <c r="I27" s="30">
        <v>8.6666599999999996E-3</v>
      </c>
      <c r="J27" s="28">
        <v>278.54000000000002</v>
      </c>
      <c r="K27" s="28">
        <f t="shared" si="2"/>
        <v>2.4140114764000002</v>
      </c>
      <c r="L27" s="28"/>
    </row>
    <row r="28" spans="1:12" ht="29.25" customHeight="1">
      <c r="A28" s="25" t="s">
        <v>56</v>
      </c>
      <c r="B28" s="34">
        <v>44991</v>
      </c>
      <c r="C28" s="25"/>
      <c r="D28" s="33" t="s">
        <v>51</v>
      </c>
      <c r="E28" s="33" t="s">
        <v>63</v>
      </c>
      <c r="F28" s="25" t="s">
        <v>50</v>
      </c>
      <c r="G28" s="25" t="s">
        <v>58</v>
      </c>
      <c r="H28" s="25">
        <v>2019</v>
      </c>
      <c r="I28" s="30">
        <v>5.8000000000000003E-2</v>
      </c>
      <c r="J28" s="28">
        <v>657.14</v>
      </c>
      <c r="K28" s="28">
        <f t="shared" si="2"/>
        <v>38.11412</v>
      </c>
      <c r="L28" s="28"/>
    </row>
    <row r="29" spans="1:12" ht="29.25" customHeight="1">
      <c r="A29" s="25" t="s">
        <v>56</v>
      </c>
      <c r="B29" s="34">
        <v>44991</v>
      </c>
      <c r="C29" s="25"/>
      <c r="D29" s="33" t="s">
        <v>51</v>
      </c>
      <c r="E29" s="33" t="s">
        <v>63</v>
      </c>
      <c r="F29" s="25" t="s">
        <v>61</v>
      </c>
      <c r="G29" s="25" t="s">
        <v>58</v>
      </c>
      <c r="H29" s="25">
        <v>2019</v>
      </c>
      <c r="I29" s="30">
        <v>8.6666599999999996E-3</v>
      </c>
      <c r="J29" s="28">
        <v>657.14</v>
      </c>
      <c r="K29" s="28">
        <f t="shared" si="2"/>
        <v>5.6952089523999998</v>
      </c>
      <c r="L29" s="28"/>
    </row>
    <row r="30" spans="1:12" ht="29.25" customHeight="1">
      <c r="A30" s="25" t="s">
        <v>56</v>
      </c>
      <c r="B30" s="34">
        <v>44991</v>
      </c>
      <c r="C30" s="25"/>
      <c r="D30" s="33" t="s">
        <v>51</v>
      </c>
      <c r="E30" s="33" t="s">
        <v>63</v>
      </c>
      <c r="F30" s="25" t="s">
        <v>50</v>
      </c>
      <c r="G30" s="25" t="s">
        <v>58</v>
      </c>
      <c r="H30" s="25">
        <v>2019</v>
      </c>
      <c r="I30" s="30">
        <v>5.8000000000000003E-2</v>
      </c>
      <c r="J30" s="28">
        <v>147.13999999999999</v>
      </c>
      <c r="K30" s="28">
        <f t="shared" si="2"/>
        <v>8.5341199999999997</v>
      </c>
      <c r="L30" s="28"/>
    </row>
    <row r="31" spans="1:12" ht="29.25" customHeight="1">
      <c r="A31" s="25" t="s">
        <v>56</v>
      </c>
      <c r="B31" s="34">
        <v>44991</v>
      </c>
      <c r="C31" s="25"/>
      <c r="D31" s="33" t="s">
        <v>51</v>
      </c>
      <c r="E31" s="33" t="s">
        <v>63</v>
      </c>
      <c r="F31" s="25" t="s">
        <v>61</v>
      </c>
      <c r="G31" s="25" t="s">
        <v>58</v>
      </c>
      <c r="H31" s="25">
        <v>2019</v>
      </c>
      <c r="I31" s="30">
        <v>8.6666599999999996E-3</v>
      </c>
      <c r="J31" s="28">
        <v>147.13999999999999</v>
      </c>
      <c r="K31" s="28">
        <f t="shared" si="2"/>
        <v>1.2752123523999999</v>
      </c>
      <c r="L31" s="28"/>
    </row>
    <row r="32" spans="1:12" ht="29.25" customHeight="1">
      <c r="A32" s="25" t="s">
        <v>56</v>
      </c>
      <c r="B32" s="34">
        <v>44991</v>
      </c>
      <c r="C32" s="25"/>
      <c r="D32" s="33" t="s">
        <v>51</v>
      </c>
      <c r="E32" s="33" t="s">
        <v>63</v>
      </c>
      <c r="F32" s="25" t="s">
        <v>50</v>
      </c>
      <c r="G32" s="25" t="s">
        <v>58</v>
      </c>
      <c r="H32" s="25">
        <v>2019</v>
      </c>
      <c r="I32" s="30">
        <v>5.8000000000000003E-2</v>
      </c>
      <c r="J32" s="28">
        <v>9797.35</v>
      </c>
      <c r="K32" s="28">
        <f t="shared" si="2"/>
        <v>568.24630000000002</v>
      </c>
      <c r="L32" s="28"/>
    </row>
    <row r="33" spans="1:12" ht="29.25" customHeight="1">
      <c r="A33" s="25" t="s">
        <v>56</v>
      </c>
      <c r="B33" s="34">
        <v>44991</v>
      </c>
      <c r="C33" s="25"/>
      <c r="D33" s="33" t="s">
        <v>51</v>
      </c>
      <c r="E33" s="33" t="s">
        <v>63</v>
      </c>
      <c r="F33" s="25" t="s">
        <v>61</v>
      </c>
      <c r="G33" s="25" t="s">
        <v>58</v>
      </c>
      <c r="H33" s="25">
        <v>2019</v>
      </c>
      <c r="I33" s="30">
        <v>8.6666599999999996E-3</v>
      </c>
      <c r="J33" s="28">
        <v>9797.35</v>
      </c>
      <c r="K33" s="28">
        <f t="shared" si="2"/>
        <v>84.910301351000001</v>
      </c>
      <c r="L33" s="28"/>
    </row>
    <row r="34" spans="1:12" ht="29.25" customHeight="1">
      <c r="A34" s="25" t="s">
        <v>56</v>
      </c>
      <c r="B34" s="34">
        <v>44991</v>
      </c>
      <c r="C34" s="25"/>
      <c r="D34" s="33" t="s">
        <v>51</v>
      </c>
      <c r="E34" s="33" t="s">
        <v>63</v>
      </c>
      <c r="F34" s="25" t="s">
        <v>50</v>
      </c>
      <c r="G34" s="25" t="s">
        <v>58</v>
      </c>
      <c r="H34" s="25">
        <v>2019</v>
      </c>
      <c r="I34" s="30">
        <v>5.8000000000000003E-2</v>
      </c>
      <c r="J34" s="28">
        <v>21975.66</v>
      </c>
      <c r="K34" s="28">
        <f t="shared" si="2"/>
        <v>1274.5882800000002</v>
      </c>
      <c r="L34" s="28"/>
    </row>
    <row r="35" spans="1:12" ht="29.25" customHeight="1">
      <c r="A35" s="25" t="s">
        <v>56</v>
      </c>
      <c r="B35" s="34">
        <v>44991</v>
      </c>
      <c r="C35" s="25"/>
      <c r="D35" s="33" t="s">
        <v>51</v>
      </c>
      <c r="E35" s="33" t="s">
        <v>63</v>
      </c>
      <c r="F35" s="25" t="s">
        <v>61</v>
      </c>
      <c r="G35" s="25" t="s">
        <v>58</v>
      </c>
      <c r="H35" s="25">
        <v>2019</v>
      </c>
      <c r="I35" s="30">
        <v>8.6666599999999996E-3</v>
      </c>
      <c r="J35" s="28">
        <v>21975.66</v>
      </c>
      <c r="K35" s="28">
        <f t="shared" si="2"/>
        <v>190.45557349559999</v>
      </c>
      <c r="L35" s="28"/>
    </row>
    <row r="36" spans="1:12" ht="29.25" customHeight="1">
      <c r="A36" s="25" t="s">
        <v>56</v>
      </c>
      <c r="B36" s="34">
        <v>44991</v>
      </c>
      <c r="C36" s="25"/>
      <c r="D36" s="33" t="s">
        <v>51</v>
      </c>
      <c r="E36" s="33" t="s">
        <v>63</v>
      </c>
      <c r="F36" s="25" t="s">
        <v>50</v>
      </c>
      <c r="G36" s="25" t="s">
        <v>58</v>
      </c>
      <c r="H36" s="25">
        <v>2019</v>
      </c>
      <c r="I36" s="30">
        <v>5.8000000000000003E-2</v>
      </c>
      <c r="J36" s="28">
        <v>12878.6</v>
      </c>
      <c r="K36" s="28">
        <f t="shared" si="2"/>
        <v>746.95880000000011</v>
      </c>
      <c r="L36" s="28"/>
    </row>
    <row r="37" spans="1:12" ht="29.25" customHeight="1">
      <c r="A37" s="25" t="s">
        <v>56</v>
      </c>
      <c r="B37" s="34">
        <v>44991</v>
      </c>
      <c r="C37" s="25"/>
      <c r="D37" s="33" t="s">
        <v>51</v>
      </c>
      <c r="E37" s="33" t="s">
        <v>63</v>
      </c>
      <c r="F37" s="25" t="s">
        <v>61</v>
      </c>
      <c r="G37" s="25" t="s">
        <v>58</v>
      </c>
      <c r="H37" s="25">
        <v>2019</v>
      </c>
      <c r="I37" s="30">
        <v>8.6666599999999996E-3</v>
      </c>
      <c r="J37" s="28">
        <v>12878.6</v>
      </c>
      <c r="K37" s="28">
        <f t="shared" si="2"/>
        <v>111.614447476</v>
      </c>
      <c r="L37" s="28"/>
    </row>
    <row r="38" spans="1:12" ht="29.25" customHeight="1">
      <c r="A38" s="25" t="s">
        <v>56</v>
      </c>
      <c r="B38" s="34">
        <v>44991</v>
      </c>
      <c r="C38" s="25"/>
      <c r="D38" s="33" t="s">
        <v>51</v>
      </c>
      <c r="E38" s="33" t="s">
        <v>63</v>
      </c>
      <c r="F38" s="25" t="s">
        <v>50</v>
      </c>
      <c r="G38" s="25" t="s">
        <v>58</v>
      </c>
      <c r="H38" s="25">
        <v>2019</v>
      </c>
      <c r="I38" s="30">
        <v>5.8000000000000003E-2</v>
      </c>
      <c r="J38" s="28">
        <v>40.51</v>
      </c>
      <c r="K38" s="28">
        <f t="shared" si="2"/>
        <v>2.34958</v>
      </c>
      <c r="L38" s="28"/>
    </row>
    <row r="39" spans="1:12" ht="29.25" customHeight="1">
      <c r="A39" s="25" t="s">
        <v>56</v>
      </c>
      <c r="B39" s="34">
        <v>44991</v>
      </c>
      <c r="C39" s="25"/>
      <c r="D39" s="33" t="s">
        <v>51</v>
      </c>
      <c r="E39" s="33" t="s">
        <v>63</v>
      </c>
      <c r="F39" s="25" t="s">
        <v>61</v>
      </c>
      <c r="G39" s="25" t="s">
        <v>58</v>
      </c>
      <c r="H39" s="25">
        <v>2019</v>
      </c>
      <c r="I39" s="30">
        <v>8.6666599999999996E-3</v>
      </c>
      <c r="J39" s="28">
        <v>40.51</v>
      </c>
      <c r="K39" s="28">
        <f t="shared" si="2"/>
        <v>0.35108639659999996</v>
      </c>
      <c r="L39" s="28"/>
    </row>
    <row r="40" spans="1:12" ht="29.25" customHeight="1">
      <c r="A40" s="25" t="s">
        <v>56</v>
      </c>
      <c r="B40" s="34">
        <v>44991</v>
      </c>
      <c r="C40" s="33"/>
      <c r="D40" s="33" t="s">
        <v>51</v>
      </c>
      <c r="E40" s="33" t="s">
        <v>63</v>
      </c>
      <c r="F40" s="25" t="s">
        <v>50</v>
      </c>
      <c r="G40" s="25" t="s">
        <v>58</v>
      </c>
      <c r="H40" s="25">
        <v>2019</v>
      </c>
      <c r="I40" s="30">
        <v>5.8000000000000003E-2</v>
      </c>
      <c r="J40" s="28">
        <v>11.76</v>
      </c>
      <c r="K40" s="28">
        <f t="shared" ref="K40:K47" si="3">+I40*J40</f>
        <v>0.68208000000000002</v>
      </c>
      <c r="L40" s="28"/>
    </row>
    <row r="41" spans="1:12" ht="29.25" customHeight="1">
      <c r="A41" s="25" t="s">
        <v>56</v>
      </c>
      <c r="B41" s="34">
        <v>44991</v>
      </c>
      <c r="C41" s="33"/>
      <c r="D41" s="33" t="s">
        <v>51</v>
      </c>
      <c r="E41" s="33" t="s">
        <v>63</v>
      </c>
      <c r="F41" s="25" t="s">
        <v>61</v>
      </c>
      <c r="G41" s="25" t="s">
        <v>58</v>
      </c>
      <c r="H41" s="25">
        <v>2019</v>
      </c>
      <c r="I41" s="30">
        <v>8.6666599999999996E-3</v>
      </c>
      <c r="J41" s="28">
        <v>11.76</v>
      </c>
      <c r="K41" s="28">
        <f t="shared" si="3"/>
        <v>0.10191992159999999</v>
      </c>
      <c r="L41" s="28"/>
    </row>
    <row r="42" spans="1:12" ht="29.25" customHeight="1">
      <c r="A42" s="25" t="s">
        <v>56</v>
      </c>
      <c r="B42" s="34">
        <v>44991</v>
      </c>
      <c r="C42" s="33"/>
      <c r="D42" s="33" t="s">
        <v>51</v>
      </c>
      <c r="E42" s="33" t="s">
        <v>63</v>
      </c>
      <c r="F42" s="25" t="s">
        <v>50</v>
      </c>
      <c r="G42" s="25" t="s">
        <v>58</v>
      </c>
      <c r="H42" s="25">
        <v>2019</v>
      </c>
      <c r="I42" s="30">
        <v>5.8000000000000003E-2</v>
      </c>
      <c r="J42" s="28">
        <v>17.34</v>
      </c>
      <c r="K42" s="28">
        <f t="shared" si="3"/>
        <v>1.0057199999999999</v>
      </c>
      <c r="L42" s="28"/>
    </row>
    <row r="43" spans="1:12" ht="29.25" customHeight="1">
      <c r="A43" s="25" t="s">
        <v>56</v>
      </c>
      <c r="B43" s="34">
        <v>44991</v>
      </c>
      <c r="C43" s="33"/>
      <c r="D43" s="33" t="s">
        <v>51</v>
      </c>
      <c r="E43" s="33" t="s">
        <v>63</v>
      </c>
      <c r="F43" s="25" t="s">
        <v>61</v>
      </c>
      <c r="G43" s="25" t="s">
        <v>58</v>
      </c>
      <c r="H43" s="25">
        <v>2019</v>
      </c>
      <c r="I43" s="30">
        <v>8.6666599999999996E-3</v>
      </c>
      <c r="J43" s="28">
        <v>17.34</v>
      </c>
      <c r="K43" s="28">
        <f t="shared" si="3"/>
        <v>0.15027988439999998</v>
      </c>
      <c r="L43" s="28"/>
    </row>
    <row r="44" spans="1:12" ht="29.25" customHeight="1">
      <c r="A44" s="25" t="s">
        <v>56</v>
      </c>
      <c r="B44" s="34">
        <v>44991</v>
      </c>
      <c r="C44" s="33"/>
      <c r="D44" s="33" t="s">
        <v>51</v>
      </c>
      <c r="E44" s="33" t="s">
        <v>63</v>
      </c>
      <c r="F44" s="25" t="s">
        <v>50</v>
      </c>
      <c r="G44" s="25" t="s">
        <v>58</v>
      </c>
      <c r="H44" s="25">
        <v>2019</v>
      </c>
      <c r="I44" s="30">
        <v>5.8000000000000003E-2</v>
      </c>
      <c r="J44" s="28">
        <v>8103.95</v>
      </c>
      <c r="K44" s="28">
        <f t="shared" si="3"/>
        <v>470.02910000000003</v>
      </c>
      <c r="L44" s="28"/>
    </row>
    <row r="45" spans="1:12" ht="29.25" customHeight="1">
      <c r="A45" s="25" t="s">
        <v>56</v>
      </c>
      <c r="B45" s="34">
        <v>44991</v>
      </c>
      <c r="C45" s="33"/>
      <c r="D45" s="33" t="s">
        <v>51</v>
      </c>
      <c r="E45" s="33" t="s">
        <v>63</v>
      </c>
      <c r="F45" s="25" t="s">
        <v>61</v>
      </c>
      <c r="G45" s="25" t="s">
        <v>58</v>
      </c>
      <c r="H45" s="25">
        <v>2019</v>
      </c>
      <c r="I45" s="30">
        <v>8.6666599999999996E-3</v>
      </c>
      <c r="J45" s="28">
        <v>8103.95</v>
      </c>
      <c r="K45" s="28">
        <f t="shared" si="3"/>
        <v>70.234179306999991</v>
      </c>
      <c r="L45" s="28"/>
    </row>
    <row r="46" spans="1:12" ht="29.25" customHeight="1">
      <c r="A46" s="25" t="s">
        <v>56</v>
      </c>
      <c r="B46" s="34">
        <v>44991</v>
      </c>
      <c r="C46" s="33"/>
      <c r="D46" s="33" t="s">
        <v>51</v>
      </c>
      <c r="E46" s="33" t="s">
        <v>63</v>
      </c>
      <c r="F46" s="25" t="s">
        <v>50</v>
      </c>
      <c r="G46" s="25" t="s">
        <v>58</v>
      </c>
      <c r="H46" s="25">
        <v>2019</v>
      </c>
      <c r="I46" s="30">
        <v>5.8000000000000003E-2</v>
      </c>
      <c r="J46" s="28">
        <v>20.05</v>
      </c>
      <c r="K46" s="28">
        <f t="shared" si="3"/>
        <v>1.1629</v>
      </c>
      <c r="L46" s="28"/>
    </row>
    <row r="47" spans="1:12" ht="29.25" customHeight="1">
      <c r="A47" s="25" t="s">
        <v>56</v>
      </c>
      <c r="B47" s="34">
        <v>44991</v>
      </c>
      <c r="C47" s="33"/>
      <c r="D47" s="33" t="s">
        <v>51</v>
      </c>
      <c r="E47" s="33" t="s">
        <v>63</v>
      </c>
      <c r="F47" s="25" t="s">
        <v>61</v>
      </c>
      <c r="G47" s="25" t="s">
        <v>58</v>
      </c>
      <c r="H47" s="25">
        <v>2019</v>
      </c>
      <c r="I47" s="30">
        <v>8.6666599999999996E-3</v>
      </c>
      <c r="J47" s="28">
        <v>20.05</v>
      </c>
      <c r="K47" s="28">
        <f t="shared" si="3"/>
        <v>0.173766533</v>
      </c>
      <c r="L47" s="28"/>
    </row>
    <row r="48" spans="1:12" ht="29.25" customHeight="1">
      <c r="A48" s="25" t="s">
        <v>56</v>
      </c>
      <c r="B48" s="34">
        <v>44991</v>
      </c>
      <c r="C48" s="33"/>
      <c r="D48" s="33" t="s">
        <v>51</v>
      </c>
      <c r="E48" s="33" t="s">
        <v>63</v>
      </c>
      <c r="F48" s="25" t="s">
        <v>50</v>
      </c>
      <c r="G48" s="25" t="s">
        <v>58</v>
      </c>
      <c r="H48" s="25">
        <v>2019</v>
      </c>
      <c r="I48" s="30">
        <v>5.8000000000000003E-2</v>
      </c>
      <c r="J48" s="28">
        <v>492.08</v>
      </c>
      <c r="K48" s="28">
        <f t="shared" ref="K48:K49" si="4">+I48*J48</f>
        <v>28.54064</v>
      </c>
      <c r="L48" s="28"/>
    </row>
    <row r="49" spans="1:12" ht="29.25" customHeight="1">
      <c r="A49" s="25" t="s">
        <v>56</v>
      </c>
      <c r="B49" s="34">
        <v>44991</v>
      </c>
      <c r="C49" s="33"/>
      <c r="D49" s="33" t="s">
        <v>51</v>
      </c>
      <c r="E49" s="33" t="s">
        <v>63</v>
      </c>
      <c r="F49" s="25" t="s">
        <v>61</v>
      </c>
      <c r="G49" s="25" t="s">
        <v>58</v>
      </c>
      <c r="H49" s="25">
        <v>2019</v>
      </c>
      <c r="I49" s="30">
        <v>8.6666599999999996E-3</v>
      </c>
      <c r="J49" s="28">
        <v>492.08</v>
      </c>
      <c r="K49" s="28">
        <f t="shared" si="4"/>
        <v>4.2646900527999998</v>
      </c>
      <c r="L49" s="28"/>
    </row>
    <row r="50" spans="1:12" ht="29.25" customHeight="1">
      <c r="A50" s="25" t="s">
        <v>56</v>
      </c>
      <c r="B50" s="34">
        <v>44991</v>
      </c>
      <c r="C50" s="33"/>
      <c r="D50" s="33" t="s">
        <v>51</v>
      </c>
      <c r="E50" s="33" t="s">
        <v>63</v>
      </c>
      <c r="F50" s="25" t="s">
        <v>50</v>
      </c>
      <c r="G50" s="25" t="s">
        <v>58</v>
      </c>
      <c r="H50" s="25">
        <v>2019</v>
      </c>
      <c r="I50" s="30">
        <v>5.8000000000000003E-2</v>
      </c>
      <c r="J50" s="28">
        <v>64.22</v>
      </c>
      <c r="K50" s="28">
        <f t="shared" ref="K50:K51" si="5">+I50*J50</f>
        <v>3.7247600000000003</v>
      </c>
      <c r="L50" s="28"/>
    </row>
    <row r="51" spans="1:12" ht="29.25" customHeight="1">
      <c r="A51" s="25" t="s">
        <v>56</v>
      </c>
      <c r="B51" s="34">
        <v>44991</v>
      </c>
      <c r="C51" s="33"/>
      <c r="D51" s="33" t="s">
        <v>51</v>
      </c>
      <c r="E51" s="33" t="s">
        <v>63</v>
      </c>
      <c r="F51" s="25" t="s">
        <v>61</v>
      </c>
      <c r="G51" s="25" t="s">
        <v>58</v>
      </c>
      <c r="H51" s="25">
        <v>2019</v>
      </c>
      <c r="I51" s="30">
        <v>8.6666599999999996E-3</v>
      </c>
      <c r="J51" s="28">
        <v>64.22</v>
      </c>
      <c r="K51" s="28">
        <f t="shared" si="5"/>
        <v>0.55657290519999991</v>
      </c>
      <c r="L51" s="28"/>
    </row>
    <row r="52" spans="1:12" ht="29.25" customHeight="1">
      <c r="A52" s="25" t="s">
        <v>56</v>
      </c>
      <c r="B52" s="34">
        <v>44991</v>
      </c>
      <c r="C52" s="33"/>
      <c r="D52" s="33" t="s">
        <v>51</v>
      </c>
      <c r="E52" s="33" t="s">
        <v>63</v>
      </c>
      <c r="F52" s="25" t="s">
        <v>50</v>
      </c>
      <c r="G52" s="25" t="s">
        <v>58</v>
      </c>
      <c r="H52" s="25">
        <v>2019</v>
      </c>
      <c r="I52" s="30">
        <v>5.8000000000000003E-2</v>
      </c>
      <c r="J52" s="28">
        <v>832.54</v>
      </c>
      <c r="K52" s="28">
        <f t="shared" ref="K52:K53" si="6">+I52*J52</f>
        <v>48.287320000000001</v>
      </c>
      <c r="L52" s="28"/>
    </row>
    <row r="53" spans="1:12" ht="29.25" customHeight="1">
      <c r="A53" s="25" t="s">
        <v>56</v>
      </c>
      <c r="B53" s="34">
        <v>44991</v>
      </c>
      <c r="C53" s="33"/>
      <c r="D53" s="33" t="s">
        <v>51</v>
      </c>
      <c r="E53" s="33" t="s">
        <v>63</v>
      </c>
      <c r="F53" s="25" t="s">
        <v>61</v>
      </c>
      <c r="G53" s="25" t="s">
        <v>58</v>
      </c>
      <c r="H53" s="25">
        <v>2019</v>
      </c>
      <c r="I53" s="30">
        <v>8.6666599999999996E-3</v>
      </c>
      <c r="J53" s="28">
        <v>832.54</v>
      </c>
      <c r="K53" s="28">
        <f t="shared" si="6"/>
        <v>7.2153411163999994</v>
      </c>
      <c r="L53" s="28"/>
    </row>
    <row r="54" spans="1:12" ht="29.25" customHeight="1">
      <c r="A54" s="25" t="s">
        <v>56</v>
      </c>
      <c r="B54" s="34">
        <v>44991</v>
      </c>
      <c r="C54" s="33"/>
      <c r="D54" s="33" t="s">
        <v>51</v>
      </c>
      <c r="E54" s="33" t="s">
        <v>63</v>
      </c>
      <c r="F54" s="25" t="s">
        <v>50</v>
      </c>
      <c r="G54" s="25" t="s">
        <v>58</v>
      </c>
      <c r="H54" s="25">
        <v>2019</v>
      </c>
      <c r="I54" s="30">
        <v>0.28999999999999998</v>
      </c>
      <c r="J54" s="28">
        <v>2803.2</v>
      </c>
      <c r="K54" s="28">
        <f t="shared" ref="K54:K55" si="7">+I54*J54</f>
        <v>812.92799999999988</v>
      </c>
      <c r="L54" s="28"/>
    </row>
    <row r="55" spans="1:12" ht="29.25" customHeight="1">
      <c r="A55" s="25" t="s">
        <v>56</v>
      </c>
      <c r="B55" s="34">
        <v>44991</v>
      </c>
      <c r="C55" s="33"/>
      <c r="D55" s="33" t="s">
        <v>51</v>
      </c>
      <c r="E55" s="33" t="s">
        <v>63</v>
      </c>
      <c r="F55" s="25" t="s">
        <v>61</v>
      </c>
      <c r="G55" s="25" t="s">
        <v>58</v>
      </c>
      <c r="H55" s="25">
        <v>2019</v>
      </c>
      <c r="I55" s="30">
        <v>4.3299999999999998E-2</v>
      </c>
      <c r="J55" s="28">
        <v>2803.2</v>
      </c>
      <c r="K55" s="28">
        <f t="shared" si="7"/>
        <v>121.37855999999999</v>
      </c>
      <c r="L55" s="28"/>
    </row>
    <row r="56" spans="1:12" ht="29.25" customHeight="1">
      <c r="A56" s="25" t="s">
        <v>56</v>
      </c>
      <c r="B56" s="34">
        <v>44991</v>
      </c>
      <c r="C56" s="33"/>
      <c r="D56" s="33" t="s">
        <v>51</v>
      </c>
      <c r="E56" s="33" t="s">
        <v>63</v>
      </c>
      <c r="F56" s="25" t="s">
        <v>50</v>
      </c>
      <c r="G56" s="25" t="s">
        <v>58</v>
      </c>
      <c r="H56" s="25">
        <v>2019</v>
      </c>
      <c r="I56" s="30">
        <v>0.28999999999999998</v>
      </c>
      <c r="J56" s="28">
        <v>575.5</v>
      </c>
      <c r="K56" s="28">
        <f t="shared" ref="K56:K57" si="8">+I56*J56</f>
        <v>166.89499999999998</v>
      </c>
      <c r="L56" s="28"/>
    </row>
    <row r="57" spans="1:12" ht="29.25" customHeight="1">
      <c r="A57" s="25" t="s">
        <v>56</v>
      </c>
      <c r="B57" s="34">
        <v>44991</v>
      </c>
      <c r="C57" s="33"/>
      <c r="D57" s="33" t="s">
        <v>51</v>
      </c>
      <c r="E57" s="33" t="s">
        <v>63</v>
      </c>
      <c r="F57" s="25" t="s">
        <v>61</v>
      </c>
      <c r="G57" s="25" t="s">
        <v>58</v>
      </c>
      <c r="H57" s="25">
        <v>2019</v>
      </c>
      <c r="I57" s="30">
        <v>4.3299999999999998E-2</v>
      </c>
      <c r="J57" s="28">
        <v>575.5</v>
      </c>
      <c r="K57" s="28">
        <f t="shared" si="8"/>
        <v>24.919149999999998</v>
      </c>
      <c r="L57" s="28"/>
    </row>
    <row r="58" spans="1:12" ht="29.25" customHeight="1">
      <c r="A58" s="25" t="s">
        <v>56</v>
      </c>
      <c r="B58" s="34">
        <v>44991</v>
      </c>
      <c r="C58" s="33"/>
      <c r="D58" s="33" t="s">
        <v>51</v>
      </c>
      <c r="E58" s="33" t="s">
        <v>63</v>
      </c>
      <c r="F58" s="25" t="s">
        <v>50</v>
      </c>
      <c r="G58" s="25" t="s">
        <v>58</v>
      </c>
      <c r="H58" s="25">
        <v>2019</v>
      </c>
      <c r="I58" s="30">
        <v>0.28999999999999998</v>
      </c>
      <c r="J58" s="28">
        <v>69859.3</v>
      </c>
      <c r="K58" s="28">
        <f t="shared" ref="K58:K59" si="9">+I58*J58</f>
        <v>20259.197</v>
      </c>
      <c r="L58" s="28"/>
    </row>
    <row r="59" spans="1:12" ht="29.25" customHeight="1">
      <c r="A59" s="25" t="s">
        <v>56</v>
      </c>
      <c r="B59" s="34">
        <v>44991</v>
      </c>
      <c r="C59" s="33"/>
      <c r="D59" s="33" t="s">
        <v>51</v>
      </c>
      <c r="E59" s="33" t="s">
        <v>63</v>
      </c>
      <c r="F59" s="25" t="s">
        <v>61</v>
      </c>
      <c r="G59" s="25" t="s">
        <v>58</v>
      </c>
      <c r="H59" s="25">
        <v>2019</v>
      </c>
      <c r="I59" s="30">
        <v>4.3299999999999998E-2</v>
      </c>
      <c r="J59" s="28">
        <v>69859.3</v>
      </c>
      <c r="K59" s="28">
        <f t="shared" si="9"/>
        <v>3024.90769</v>
      </c>
      <c r="L59" s="28"/>
    </row>
    <row r="60" spans="1:12" ht="23.25" customHeight="1">
      <c r="A60" s="25"/>
      <c r="B60" s="32"/>
      <c r="C60" s="32"/>
      <c r="D60" s="32"/>
      <c r="E60" s="32"/>
      <c r="F60" s="25"/>
      <c r="G60" s="25"/>
      <c r="H60" s="25"/>
      <c r="I60" s="30"/>
    </row>
    <row r="61" spans="1:12">
      <c r="A61" s="25"/>
      <c r="B61" s="32"/>
      <c r="C61" s="32"/>
      <c r="D61" s="32"/>
      <c r="E61" s="32"/>
      <c r="F61" s="25"/>
      <c r="G61" s="25"/>
      <c r="H61" s="25"/>
      <c r="I61" s="30"/>
    </row>
    <row r="62" spans="1:12">
      <c r="A62" s="25"/>
      <c r="B62" s="32"/>
      <c r="C62" s="32"/>
      <c r="D62" s="32"/>
      <c r="E62" s="32"/>
      <c r="F62" s="25"/>
      <c r="G62" s="25"/>
      <c r="H62" s="25"/>
      <c r="I62" s="30"/>
    </row>
    <row r="63" spans="1:12">
      <c r="A63" s="25"/>
      <c r="B63" s="32"/>
      <c r="C63" s="32"/>
      <c r="D63" s="32"/>
      <c r="E63" s="32"/>
      <c r="F63" s="25"/>
      <c r="G63" s="25"/>
      <c r="H63" s="25"/>
      <c r="I63" s="30"/>
    </row>
  </sheetData>
  <mergeCells count="12">
    <mergeCell ref="W4:Y4"/>
    <mergeCell ref="AN4:AQ4"/>
    <mergeCell ref="Z4:AA4"/>
    <mergeCell ref="AB4:AF4"/>
    <mergeCell ref="AG4:AK4"/>
    <mergeCell ref="U4:V4"/>
    <mergeCell ref="A2:E2"/>
    <mergeCell ref="M5:N5"/>
    <mergeCell ref="A4:C4"/>
    <mergeCell ref="D4:L4"/>
    <mergeCell ref="M4:O4"/>
    <mergeCell ref="P4:T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2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Transparència</vt:lpstr>
      <vt:lpstr>RECTORA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u31073</dc:creator>
  <cp:lastModifiedBy>u31073</cp:lastModifiedBy>
  <cp:lastPrinted>2021-10-28T11:44:48Z</cp:lastPrinted>
  <dcterms:created xsi:type="dcterms:W3CDTF">2021-03-25T11:42:37Z</dcterms:created>
  <dcterms:modified xsi:type="dcterms:W3CDTF">2023-05-09T08:12:58Z</dcterms:modified>
</cp:coreProperties>
</file>