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Volumes/PUBLIC/SecretariaGeneral/Ètica i Transparència/Portal Transparència/Publicitat activa/Economia i pressupostos/"/>
    </mc:Choice>
  </mc:AlternateContent>
  <xr:revisionPtr revIDLastSave="0" documentId="8_{0F59E1B2-22CB-E143-9680-DDAA2E605F1E}" xr6:coauthVersionLast="47" xr6:coauthVersionMax="47" xr10:uidLastSave="{00000000-0000-0000-0000-000000000000}"/>
  <bookViews>
    <workbookView xWindow="34860" yWindow="-520" windowWidth="32180" windowHeight="19620" tabRatio="762" xr2:uid="{00000000-000D-0000-FFFF-FFFF00000000}"/>
  </bookViews>
  <sheets>
    <sheet name="Indicado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0" i="1" l="1"/>
  <c r="I30" i="1"/>
  <c r="H30" i="1"/>
  <c r="I31" i="1"/>
  <c r="H31" i="1"/>
  <c r="J31" i="1" s="1"/>
  <c r="I32" i="1"/>
  <c r="H32" i="1"/>
  <c r="J32" i="1" s="1"/>
  <c r="D31" i="1"/>
  <c r="D32" i="1"/>
  <c r="D30" i="1"/>
  <c r="H25" i="1"/>
  <c r="I27" i="1"/>
  <c r="J27" i="1" s="1"/>
  <c r="H27" i="1"/>
  <c r="H26" i="1"/>
  <c r="I26" i="1" s="1"/>
  <c r="J26" i="1" s="1"/>
  <c r="D26" i="1"/>
  <c r="D27" i="1"/>
  <c r="D25" i="1"/>
  <c r="J16" i="1"/>
  <c r="J11" i="1"/>
  <c r="J6" i="1"/>
  <c r="D16" i="1"/>
  <c r="D11" i="1"/>
  <c r="D6" i="1"/>
  <c r="J17" i="1"/>
  <c r="J18" i="1"/>
  <c r="J12" i="1"/>
  <c r="J7" i="1"/>
  <c r="D17" i="1"/>
  <c r="D12" i="1"/>
  <c r="D7" i="1"/>
  <c r="J13" i="1"/>
  <c r="J8" i="1"/>
  <c r="D18" i="1"/>
  <c r="D13" i="1"/>
  <c r="D8" i="1"/>
  <c r="I25" i="1" l="1"/>
  <c r="J25" i="1" s="1"/>
</calcChain>
</file>

<file path=xl/sharedStrings.xml><?xml version="1.0" encoding="utf-8"?>
<sst xmlns="http://schemas.openxmlformats.org/spreadsheetml/2006/main" count="37" uniqueCount="35">
  <si>
    <t>Obligacions reconegudes netes</t>
  </si>
  <si>
    <t xml:space="preserve"> / Crèdits total</t>
  </si>
  <si>
    <t>Pagaments realitzats</t>
  </si>
  <si>
    <t xml:space="preserve"> / Obligacions reconegudes netes</t>
  </si>
  <si>
    <t>Execució del pressupost de despeses:</t>
  </si>
  <si>
    <t>Realització de pagaments:</t>
  </si>
  <si>
    <t>(Obligacions pendents de pagament</t>
  </si>
  <si>
    <t xml:space="preserve">Exercici: </t>
  </si>
  <si>
    <t>Drets reconeguts nets</t>
  </si>
  <si>
    <t>/ Previsions definitives</t>
  </si>
  <si>
    <t>Recaptació neta</t>
  </si>
  <si>
    <t>/ Drets reconeguts nets</t>
  </si>
  <si>
    <t>/ Drets reconeguts nets) x 365</t>
  </si>
  <si>
    <t>(Drets pendents de cobrament</t>
  </si>
  <si>
    <t>Període mitjà de pagament:</t>
  </si>
  <si>
    <t>Execució del pressupost d'ingressos</t>
  </si>
  <si>
    <t>Realització de cobraments</t>
  </si>
  <si>
    <t>Periode mitja de cobrament</t>
  </si>
  <si>
    <t>Indicadors pressupostaris de despesa</t>
  </si>
  <si>
    <t>Indicadors pressupostaris d'ingressos</t>
  </si>
  <si>
    <t>valor</t>
  </si>
  <si>
    <t>Indicadors financers i patrimonials</t>
  </si>
  <si>
    <t>Liquiditat general</t>
  </si>
  <si>
    <t>Actiu corrent</t>
  </si>
  <si>
    <t>Passiu corrent</t>
  </si>
  <si>
    <t>/ Passiu corrent</t>
  </si>
  <si>
    <t>Endeutament</t>
  </si>
  <si>
    <t>[Passiu (corrent + no corrent)</t>
  </si>
  <si>
    <t>/[Passiu (corrent + no corrent) + Patrimoni net]</t>
  </si>
  <si>
    <t>Relació d'endeutament</t>
  </si>
  <si>
    <t>/ Passiu no corrent</t>
  </si>
  <si>
    <t>Cash- Flow</t>
  </si>
  <si>
    <t>(Passiu no corrent / Fluxos nets de gestió)</t>
  </si>
  <si>
    <t>+ (Passiu corrent/Fluxos nets de gestió)</t>
  </si>
  <si>
    <t>/ Total obligacions reconegudes netes )x365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</si>
</sst>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6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3" fillId="0" borderId="0" xfId="0" applyFont="1"/>
    <xf numFmtId="2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quotePrefix="1" applyFont="1"/>
    <xf numFmtId="0" fontId="4" fillId="0" borderId="0" xfId="0" quotePrefix="1" applyFont="1"/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2" xfId="0" applyFont="1" applyBorder="1"/>
    <xf numFmtId="0" fontId="4" fillId="0" borderId="2" xfId="0" applyFont="1" applyBorder="1"/>
    <xf numFmtId="4" fontId="4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Border="1"/>
    <xf numFmtId="0" fontId="2" fillId="0" borderId="3" xfId="0" applyFont="1" applyBorder="1"/>
    <xf numFmtId="0" fontId="1" fillId="0" borderId="3" xfId="0" applyFont="1" applyBorder="1"/>
    <xf numFmtId="0" fontId="6" fillId="0" borderId="3" xfId="0" applyFont="1" applyBorder="1"/>
    <xf numFmtId="0" fontId="1" fillId="3" borderId="0" xfId="0" applyFont="1" applyFill="1"/>
    <xf numFmtId="0" fontId="3" fillId="0" borderId="0" xfId="0" applyFont="1" applyAlignment="1">
      <alignment horizontal="left" indent="1"/>
    </xf>
    <xf numFmtId="0" fontId="3" fillId="0" borderId="0" xfId="0" quotePrefix="1" applyFont="1" applyAlignment="1">
      <alignment horizontal="left" inden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J59"/>
  <sheetViews>
    <sheetView tabSelected="1" zoomScaleNormal="100" workbookViewId="0">
      <selection activeCell="B3" sqref="B3"/>
    </sheetView>
  </sheetViews>
  <sheetFormatPr baseColWidth="10" defaultColWidth="9.1640625" defaultRowHeight="14" x14ac:dyDescent="0.15"/>
  <cols>
    <col min="1" max="1" width="0.33203125" style="1" customWidth="1"/>
    <col min="2" max="3" width="36.6640625" style="1" customWidth="1"/>
    <col min="4" max="4" width="5.5" style="5" bestFit="1" customWidth="1"/>
    <col min="5" max="5" width="1.5" style="1" customWidth="1"/>
    <col min="6" max="6" width="10.1640625" style="5" bestFit="1" customWidth="1"/>
    <col min="7" max="7" width="1.5" style="1" customWidth="1"/>
    <col min="8" max="9" width="36.6640625" style="1" customWidth="1"/>
    <col min="10" max="10" width="5.5" style="1" bestFit="1" customWidth="1"/>
    <col min="11" max="16384" width="9.1640625" style="1"/>
  </cols>
  <sheetData>
    <row r="3" spans="1:10" ht="21" x14ac:dyDescent="0.25">
      <c r="A3" s="2"/>
      <c r="B3" s="24" t="s">
        <v>18</v>
      </c>
      <c r="C3" s="25"/>
      <c r="D3" s="26" t="s">
        <v>20</v>
      </c>
      <c r="E3" s="22"/>
      <c r="F3" s="23"/>
      <c r="G3" s="22"/>
      <c r="H3" s="24" t="s">
        <v>19</v>
      </c>
      <c r="I3" s="25"/>
      <c r="J3" s="26" t="s">
        <v>20</v>
      </c>
    </row>
    <row r="4" spans="1:10" ht="33.75" customHeight="1" x14ac:dyDescent="0.15">
      <c r="B4" s="28" t="s">
        <v>4</v>
      </c>
      <c r="E4" s="16"/>
      <c r="F4" s="7" t="s">
        <v>7</v>
      </c>
      <c r="G4" s="16"/>
      <c r="H4" s="28" t="s">
        <v>15</v>
      </c>
      <c r="J4" s="5"/>
    </row>
    <row r="5" spans="1:10" x14ac:dyDescent="0.15">
      <c r="B5" s="9" t="s">
        <v>0</v>
      </c>
      <c r="C5" s="10" t="s">
        <v>1</v>
      </c>
      <c r="D5" s="11"/>
      <c r="E5" s="17"/>
      <c r="F5" s="8"/>
      <c r="G5" s="17"/>
      <c r="H5" s="9" t="s">
        <v>8</v>
      </c>
      <c r="I5" s="12" t="s">
        <v>9</v>
      </c>
      <c r="J5" s="11"/>
    </row>
    <row r="6" spans="1:10" x14ac:dyDescent="0.15">
      <c r="B6" s="14">
        <v>134317965.66999999</v>
      </c>
      <c r="C6" s="14">
        <v>179898843.53</v>
      </c>
      <c r="D6" s="15">
        <f>B6/C6</f>
        <v>0.74663051209443199</v>
      </c>
      <c r="E6" s="17"/>
      <c r="F6" s="13">
        <v>2018</v>
      </c>
      <c r="G6" s="17"/>
      <c r="H6" s="14">
        <v>140170908.66</v>
      </c>
      <c r="I6" s="14">
        <v>179898843.53</v>
      </c>
      <c r="J6" s="15">
        <f>+H6/I6</f>
        <v>0.77916514586501517</v>
      </c>
    </row>
    <row r="7" spans="1:10" x14ac:dyDescent="0.15">
      <c r="B7" s="18">
        <v>137646523.74000001</v>
      </c>
      <c r="C7" s="18">
        <v>194038887.34</v>
      </c>
      <c r="D7" s="19">
        <f>B7/C7</f>
        <v>0.70937596904898848</v>
      </c>
      <c r="E7" s="20"/>
      <c r="F7" s="21">
        <v>2019</v>
      </c>
      <c r="G7" s="20"/>
      <c r="H7" s="18">
        <v>141413425.84999999</v>
      </c>
      <c r="I7" s="18">
        <v>194038887.34</v>
      </c>
      <c r="J7" s="19">
        <f>+H7/I7</f>
        <v>0.72878909886868037</v>
      </c>
    </row>
    <row r="8" spans="1:10" x14ac:dyDescent="0.15">
      <c r="B8" s="14">
        <v>141872874.53999999</v>
      </c>
      <c r="C8" s="14">
        <v>200437408.99000001</v>
      </c>
      <c r="D8" s="15">
        <f>B8/C8</f>
        <v>0.70781634653378578</v>
      </c>
      <c r="E8" s="17"/>
      <c r="F8" s="13">
        <v>2020</v>
      </c>
      <c r="G8" s="17"/>
      <c r="H8" s="14">
        <v>147582362.25</v>
      </c>
      <c r="I8" s="14">
        <v>200437408.99000001</v>
      </c>
      <c r="J8" s="15">
        <f>+H8/I8</f>
        <v>0.736301486801613</v>
      </c>
    </row>
    <row r="9" spans="1:10" x14ac:dyDescent="0.15">
      <c r="B9" s="29" t="s">
        <v>5</v>
      </c>
      <c r="C9" s="4"/>
      <c r="D9" s="6"/>
      <c r="E9" s="16"/>
      <c r="F9" s="3"/>
      <c r="G9" s="16"/>
      <c r="H9" s="28" t="s">
        <v>16</v>
      </c>
      <c r="J9" s="5"/>
    </row>
    <row r="10" spans="1:10" x14ac:dyDescent="0.15">
      <c r="B10" s="9" t="s">
        <v>2</v>
      </c>
      <c r="C10" s="10" t="s">
        <v>3</v>
      </c>
      <c r="D10" s="11"/>
      <c r="E10" s="17"/>
      <c r="F10" s="8"/>
      <c r="G10" s="17"/>
      <c r="H10" s="9" t="s">
        <v>10</v>
      </c>
      <c r="I10" s="12" t="s">
        <v>11</v>
      </c>
      <c r="J10" s="11"/>
    </row>
    <row r="11" spans="1:10" x14ac:dyDescent="0.15">
      <c r="B11" s="14">
        <v>129326124.63</v>
      </c>
      <c r="C11" s="14">
        <v>134317965.66999999</v>
      </c>
      <c r="D11" s="15">
        <f>B11/C11</f>
        <v>0.96283564141922584</v>
      </c>
      <c r="E11" s="17"/>
      <c r="F11" s="13">
        <v>2018</v>
      </c>
      <c r="G11" s="17"/>
      <c r="H11" s="14">
        <v>121175897.02</v>
      </c>
      <c r="I11" s="14">
        <v>140170908.66</v>
      </c>
      <c r="J11" s="15">
        <f>+H11/I11</f>
        <v>0.86448677673857066</v>
      </c>
    </row>
    <row r="12" spans="1:10" x14ac:dyDescent="0.15">
      <c r="B12" s="18">
        <v>132905585.79000001</v>
      </c>
      <c r="C12" s="18">
        <v>137646523.74000001</v>
      </c>
      <c r="D12" s="19">
        <f>B12/C12</f>
        <v>0.96555715450573132</v>
      </c>
      <c r="E12" s="20"/>
      <c r="F12" s="21">
        <v>2019</v>
      </c>
      <c r="G12" s="20"/>
      <c r="H12" s="18">
        <v>120351416.22</v>
      </c>
      <c r="I12" s="18">
        <v>141413425.84999999</v>
      </c>
      <c r="J12" s="19">
        <f>+H12/I12</f>
        <v>0.85106074968906498</v>
      </c>
    </row>
    <row r="13" spans="1:10" x14ac:dyDescent="0.15">
      <c r="B13" s="14">
        <v>137549744.59</v>
      </c>
      <c r="C13" s="14">
        <v>141872874.53999999</v>
      </c>
      <c r="D13" s="15">
        <f>B13/C13</f>
        <v>0.96952814296589784</v>
      </c>
      <c r="E13" s="17"/>
      <c r="F13" s="13">
        <v>2020</v>
      </c>
      <c r="G13" s="17"/>
      <c r="H13" s="14">
        <v>122136915.78</v>
      </c>
      <c r="I13" s="14">
        <v>147582362.25</v>
      </c>
      <c r="J13" s="15">
        <f>+H13/I13</f>
        <v>0.82758477312555689</v>
      </c>
    </row>
    <row r="14" spans="1:10" x14ac:dyDescent="0.15">
      <c r="B14" s="29" t="s">
        <v>14</v>
      </c>
      <c r="E14" s="16"/>
      <c r="F14" s="3"/>
      <c r="G14" s="16"/>
      <c r="H14" s="28" t="s">
        <v>17</v>
      </c>
      <c r="J14" s="5"/>
    </row>
    <row r="15" spans="1:10" x14ac:dyDescent="0.15">
      <c r="B15" s="9" t="s">
        <v>6</v>
      </c>
      <c r="C15" s="10" t="s">
        <v>34</v>
      </c>
      <c r="D15" s="11"/>
      <c r="E15" s="17"/>
      <c r="F15" s="8"/>
      <c r="G15" s="17"/>
      <c r="H15" s="9" t="s">
        <v>13</v>
      </c>
      <c r="I15" s="12" t="s">
        <v>12</v>
      </c>
      <c r="J15" s="11"/>
    </row>
    <row r="16" spans="1:10" x14ac:dyDescent="0.15">
      <c r="B16" s="14">
        <v>4991841.04</v>
      </c>
      <c r="C16" s="14">
        <v>134317965.66999999</v>
      </c>
      <c r="D16" s="15">
        <f>+(B16/C16)*365</f>
        <v>13.564990881982588</v>
      </c>
      <c r="E16" s="17"/>
      <c r="F16" s="13">
        <v>2018</v>
      </c>
      <c r="G16" s="17"/>
      <c r="H16" s="14">
        <v>18995011.640000001</v>
      </c>
      <c r="I16" s="14">
        <v>140170908.66</v>
      </c>
      <c r="J16" s="15">
        <f>(H16/I16)*365</f>
        <v>49.462326490421717</v>
      </c>
    </row>
    <row r="17" spans="1:10" x14ac:dyDescent="0.15">
      <c r="B17" s="18">
        <v>4740937.95</v>
      </c>
      <c r="C17" s="18">
        <v>137646523.74000001</v>
      </c>
      <c r="D17" s="19">
        <f>+(B17/C17)*365</f>
        <v>12.571638605408051</v>
      </c>
      <c r="E17" s="20"/>
      <c r="F17" s="21">
        <v>2019</v>
      </c>
      <c r="G17" s="20"/>
      <c r="H17" s="18">
        <v>21062009.629999999</v>
      </c>
      <c r="I17" s="18">
        <v>141413425.84999999</v>
      </c>
      <c r="J17" s="19">
        <f>(H17/I17)*365</f>
        <v>54.36282636349128</v>
      </c>
    </row>
    <row r="18" spans="1:10" x14ac:dyDescent="0.15">
      <c r="B18" s="14">
        <v>4323129.95</v>
      </c>
      <c r="C18" s="14">
        <v>141872874.53999999</v>
      </c>
      <c r="D18" s="15">
        <f>+(B18/C18)*365</f>
        <v>11.12222781744731</v>
      </c>
      <c r="E18" s="17"/>
      <c r="F18" s="13">
        <v>2020</v>
      </c>
      <c r="G18" s="17"/>
      <c r="H18" s="14">
        <v>25445446.469999999</v>
      </c>
      <c r="I18" s="14">
        <v>147582362.25</v>
      </c>
      <c r="J18" s="15">
        <f>(H18/I18)*365</f>
        <v>62.931557809171736</v>
      </c>
    </row>
    <row r="19" spans="1:10" x14ac:dyDescent="0.15">
      <c r="A19" s="3"/>
      <c r="D19" s="1"/>
      <c r="F19" s="1"/>
    </row>
    <row r="20" spans="1:10" ht="7.5" customHeight="1" x14ac:dyDescent="0.15">
      <c r="A20" s="3"/>
      <c r="B20" s="27"/>
      <c r="C20" s="27"/>
      <c r="D20" s="27"/>
      <c r="E20" s="27"/>
      <c r="F20" s="27"/>
      <c r="G20" s="27"/>
      <c r="H20" s="27"/>
      <c r="I20" s="27"/>
      <c r="J20" s="27"/>
    </row>
    <row r="21" spans="1:10" x14ac:dyDescent="0.15">
      <c r="A21" s="3"/>
      <c r="D21" s="1"/>
      <c r="F21" s="1"/>
    </row>
    <row r="22" spans="1:10" ht="21" x14ac:dyDescent="0.25">
      <c r="A22" s="3"/>
      <c r="B22" s="24" t="s">
        <v>21</v>
      </c>
      <c r="C22" s="25"/>
      <c r="D22" s="25"/>
      <c r="E22" s="25"/>
      <c r="F22" s="25"/>
      <c r="G22" s="25"/>
      <c r="H22" s="25"/>
      <c r="I22" s="25"/>
      <c r="J22" s="25"/>
    </row>
    <row r="23" spans="1:10" ht="33.75" customHeight="1" x14ac:dyDescent="0.15">
      <c r="B23" s="5" t="s">
        <v>22</v>
      </c>
      <c r="E23" s="16"/>
      <c r="F23" s="7" t="s">
        <v>7</v>
      </c>
      <c r="G23" s="16"/>
      <c r="H23" s="5" t="s">
        <v>26</v>
      </c>
      <c r="J23" s="5"/>
    </row>
    <row r="24" spans="1:10" x14ac:dyDescent="0.15">
      <c r="B24" s="9" t="s">
        <v>23</v>
      </c>
      <c r="C24" s="12" t="s">
        <v>25</v>
      </c>
      <c r="D24" s="11"/>
      <c r="E24" s="17"/>
      <c r="F24" s="8"/>
      <c r="G24" s="17"/>
      <c r="H24" s="9" t="s">
        <v>27</v>
      </c>
      <c r="I24" s="12" t="s">
        <v>28</v>
      </c>
      <c r="J24" s="11"/>
    </row>
    <row r="25" spans="1:10" x14ac:dyDescent="0.15">
      <c r="B25" s="14">
        <v>46318741.969999999</v>
      </c>
      <c r="C25" s="14">
        <v>76119808.680000007</v>
      </c>
      <c r="D25" s="15">
        <f>B25/C25</f>
        <v>0.60849787687616652</v>
      </c>
      <c r="E25" s="17"/>
      <c r="F25" s="13">
        <v>2018</v>
      </c>
      <c r="G25" s="17"/>
      <c r="H25" s="14">
        <f>76119808.68+63552485.58</f>
        <v>139672294.25999999</v>
      </c>
      <c r="I25" s="14">
        <f>+H25+133151151.28</f>
        <v>272823445.53999996</v>
      </c>
      <c r="J25" s="15">
        <f>+H25/I25</f>
        <v>0.51195121439635205</v>
      </c>
    </row>
    <row r="26" spans="1:10" x14ac:dyDescent="0.15">
      <c r="B26" s="18">
        <v>48478471.530000001</v>
      </c>
      <c r="C26" s="18">
        <v>79909927.629999995</v>
      </c>
      <c r="D26" s="19">
        <f t="shared" ref="D26:D27" si="0">B26/C26</f>
        <v>0.60666393986070999</v>
      </c>
      <c r="E26" s="20"/>
      <c r="F26" s="21">
        <v>2019</v>
      </c>
      <c r="G26" s="20"/>
      <c r="H26" s="18">
        <f>79909927.63+60390080.55</f>
        <v>140300008.18000001</v>
      </c>
      <c r="I26" s="18">
        <f>+H26+130969849</f>
        <v>271269857.18000001</v>
      </c>
      <c r="J26" s="19">
        <f>+H26/I26</f>
        <v>0.51719719116047791</v>
      </c>
    </row>
    <row r="27" spans="1:10" x14ac:dyDescent="0.15">
      <c r="B27" s="14">
        <v>51322508.439999998</v>
      </c>
      <c r="C27" s="14">
        <v>79831192.930000007</v>
      </c>
      <c r="D27" s="15">
        <f t="shared" si="0"/>
        <v>0.64288790579644906</v>
      </c>
      <c r="E27" s="17"/>
      <c r="F27" s="13">
        <v>2020</v>
      </c>
      <c r="G27" s="17"/>
      <c r="H27" s="14">
        <f>79831192.93+56907820.89</f>
        <v>136739013.81999999</v>
      </c>
      <c r="I27" s="14">
        <f>+H27+135809786.34</f>
        <v>272548800.15999997</v>
      </c>
      <c r="J27" s="15">
        <f>+H27/I27</f>
        <v>0.50170469926753392</v>
      </c>
    </row>
    <row r="28" spans="1:10" x14ac:dyDescent="0.15">
      <c r="B28" s="29" t="s">
        <v>29</v>
      </c>
      <c r="E28" s="16"/>
      <c r="F28" s="3"/>
      <c r="G28" s="16"/>
      <c r="H28" s="28" t="s">
        <v>31</v>
      </c>
      <c r="J28" s="5"/>
    </row>
    <row r="29" spans="1:10" x14ac:dyDescent="0.15">
      <c r="B29" s="9" t="s">
        <v>24</v>
      </c>
      <c r="C29" s="12" t="s">
        <v>30</v>
      </c>
      <c r="D29" s="11"/>
      <c r="E29" s="17"/>
      <c r="F29" s="8"/>
      <c r="G29" s="17"/>
      <c r="H29" s="9" t="s">
        <v>32</v>
      </c>
      <c r="I29" s="12" t="s">
        <v>33</v>
      </c>
      <c r="J29" s="11"/>
    </row>
    <row r="30" spans="1:10" x14ac:dyDescent="0.15">
      <c r="B30" s="14">
        <v>76119808.680000007</v>
      </c>
      <c r="C30" s="14">
        <v>63552485.579999998</v>
      </c>
      <c r="D30" s="15">
        <f>+B30/C30</f>
        <v>1.197747153164926</v>
      </c>
      <c r="E30" s="17"/>
      <c r="F30" s="13">
        <v>2018</v>
      </c>
      <c r="G30" s="17"/>
      <c r="H30" s="14">
        <f>63552485.58/22328698.79</f>
        <v>2.8462243222369161</v>
      </c>
      <c r="I30" s="14">
        <f>76119808.68/22328698.79</f>
        <v>3.4090570792280372</v>
      </c>
      <c r="J30" s="15">
        <f t="shared" ref="J30:J31" si="1">+H30+I30</f>
        <v>6.2552814014649538</v>
      </c>
    </row>
    <row r="31" spans="1:10" x14ac:dyDescent="0.15">
      <c r="B31" s="18">
        <v>79909927.629999995</v>
      </c>
      <c r="C31" s="18">
        <v>60390080.549999997</v>
      </c>
      <c r="D31" s="19">
        <f t="shared" ref="D31:D32" si="2">+B31/C31</f>
        <v>1.3232293598919533</v>
      </c>
      <c r="E31" s="20"/>
      <c r="F31" s="21">
        <v>2019</v>
      </c>
      <c r="G31" s="20"/>
      <c r="H31" s="18">
        <f>60390080.55/22328698.79</f>
        <v>2.7045947064790874</v>
      </c>
      <c r="I31" s="18">
        <f>79909927.63/22328698.79</f>
        <v>3.5787991222214877</v>
      </c>
      <c r="J31" s="19">
        <f t="shared" si="1"/>
        <v>6.2833938287005751</v>
      </c>
    </row>
    <row r="32" spans="1:10" x14ac:dyDescent="0.15">
      <c r="B32" s="14">
        <v>79831192.930000007</v>
      </c>
      <c r="C32" s="14">
        <v>56907820.890000001</v>
      </c>
      <c r="D32" s="15">
        <f t="shared" si="2"/>
        <v>1.4028158464248657</v>
      </c>
      <c r="E32" s="17"/>
      <c r="F32" s="13">
        <v>2020</v>
      </c>
      <c r="G32" s="17"/>
      <c r="H32" s="14">
        <f>56907820.89/22328698.79</f>
        <v>2.5486402689746708</v>
      </c>
      <c r="I32" s="14">
        <f>79831192.93/22328698.79</f>
        <v>3.5752729561542003</v>
      </c>
      <c r="J32" s="15">
        <f>+H32+I32</f>
        <v>6.123913225128871</v>
      </c>
    </row>
    <row r="33" spans="1:1" x14ac:dyDescent="0.15">
      <c r="A33" s="3"/>
    </row>
    <row r="34" spans="1:1" x14ac:dyDescent="0.15">
      <c r="A34" s="3"/>
    </row>
    <row r="35" spans="1:1" x14ac:dyDescent="0.15">
      <c r="A35" s="3"/>
    </row>
    <row r="36" spans="1:1" x14ac:dyDescent="0.15">
      <c r="A36" s="3"/>
    </row>
    <row r="37" spans="1:1" x14ac:dyDescent="0.15">
      <c r="A37" s="3"/>
    </row>
    <row r="38" spans="1:1" x14ac:dyDescent="0.15">
      <c r="A38" s="3"/>
    </row>
    <row r="39" spans="1:1" x14ac:dyDescent="0.15">
      <c r="A39" s="3"/>
    </row>
    <row r="40" spans="1:1" x14ac:dyDescent="0.15">
      <c r="A40" s="3"/>
    </row>
    <row r="41" spans="1:1" x14ac:dyDescent="0.15">
      <c r="A41" s="3"/>
    </row>
    <row r="42" spans="1:1" x14ac:dyDescent="0.15">
      <c r="A42" s="3"/>
    </row>
    <row r="43" spans="1:1" x14ac:dyDescent="0.15">
      <c r="A43" s="3"/>
    </row>
    <row r="44" spans="1:1" x14ac:dyDescent="0.15">
      <c r="A44" s="3"/>
    </row>
    <row r="45" spans="1:1" x14ac:dyDescent="0.15">
      <c r="A45" s="3"/>
    </row>
    <row r="46" spans="1:1" x14ac:dyDescent="0.15">
      <c r="A46" s="3"/>
    </row>
    <row r="47" spans="1:1" x14ac:dyDescent="0.15">
      <c r="A47" s="3"/>
    </row>
    <row r="48" spans="1:1" x14ac:dyDescent="0.15">
      <c r="A48" s="3"/>
    </row>
    <row r="49" spans="1:1" x14ac:dyDescent="0.15">
      <c r="A49" s="3"/>
    </row>
    <row r="50" spans="1:1" x14ac:dyDescent="0.15">
      <c r="A50" s="3"/>
    </row>
    <row r="51" spans="1:1" x14ac:dyDescent="0.15">
      <c r="A51" s="3"/>
    </row>
    <row r="52" spans="1:1" x14ac:dyDescent="0.15">
      <c r="A52" s="3"/>
    </row>
    <row r="53" spans="1:1" x14ac:dyDescent="0.15">
      <c r="A53" s="3"/>
    </row>
    <row r="54" spans="1:1" x14ac:dyDescent="0.15">
      <c r="A54" s="3"/>
    </row>
    <row r="55" spans="1:1" x14ac:dyDescent="0.15">
      <c r="A55" s="3"/>
    </row>
    <row r="56" spans="1:1" x14ac:dyDescent="0.15">
      <c r="A56" s="3"/>
    </row>
    <row r="57" spans="1:1" x14ac:dyDescent="0.15">
      <c r="A57" s="3"/>
    </row>
    <row r="58" spans="1:1" x14ac:dyDescent="0.15">
      <c r="A58" s="3"/>
    </row>
    <row r="59" spans="1:1" x14ac:dyDescent="0.15">
      <c r="A59" s="3"/>
    </row>
  </sheetData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Indicadors</vt:lpstr>
    </vt:vector>
  </TitlesOfParts>
  <Company>Universitat Pompeu Fabra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u15934</dc:creator>
  <cp:lastModifiedBy>Microsoft Office User</cp:lastModifiedBy>
  <cp:lastPrinted>2022-04-07T12:13:56Z</cp:lastPrinted>
  <dcterms:created xsi:type="dcterms:W3CDTF">2022-04-04T09:21:34Z</dcterms:created>
  <dcterms:modified xsi:type="dcterms:W3CDTF">2022-04-08T10:58:43Z</dcterms:modified>
</cp:coreProperties>
</file>