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480" windowHeight="7755" activeTab="1"/>
  </bookViews>
  <sheets>
    <sheet name="Description" sheetId="3" r:id="rId1"/>
    <sheet name="IOPS Calculator" sheetId="1" r:id="rId2"/>
    <sheet name="References" sheetId="2" r:id="rId3"/>
  </sheets>
  <definedNames>
    <definedName name="_xlnm.Print_Area" localSheetId="1">'IOPS Calculator'!$A$1:$N$30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14" i="1"/>
  <c r="C13"/>
  <c r="C7"/>
  <c r="G5"/>
  <c r="E5"/>
  <c r="C9"/>
  <c r="M14"/>
  <c r="M15" s="1"/>
  <c r="M16" s="1"/>
  <c r="M17" s="1"/>
  <c r="M18" s="1"/>
  <c r="M19" s="1"/>
  <c r="M20" s="1"/>
  <c r="L10"/>
  <c r="F5" s="1"/>
  <c r="L9"/>
  <c r="L7"/>
  <c r="L6"/>
  <c r="G9" l="1"/>
  <c r="G13" s="1"/>
  <c r="E9"/>
  <c r="E13" s="1"/>
  <c r="F9"/>
  <c r="F13" s="1"/>
</calcChain>
</file>

<file path=xl/sharedStrings.xml><?xml version="1.0" encoding="utf-8"?>
<sst xmlns="http://schemas.openxmlformats.org/spreadsheetml/2006/main" count="65" uniqueCount="48">
  <si>
    <t>Disk Speed</t>
  </si>
  <si>
    <t>IOPS</t>
  </si>
  <si>
    <t>SSD</t>
  </si>
  <si>
    <t>SAS 15K</t>
  </si>
  <si>
    <t>Disk Qty</t>
  </si>
  <si>
    <t>RAID Type</t>
  </si>
  <si>
    <t>Total RAW IOPS</t>
  </si>
  <si>
    <t>RAID Write Penalty</t>
  </si>
  <si>
    <t>RAID</t>
  </si>
  <si>
    <t>Penalty</t>
  </si>
  <si>
    <t>RAID0</t>
  </si>
  <si>
    <t>RAID1</t>
  </si>
  <si>
    <t>RAID5</t>
  </si>
  <si>
    <t>RAID6</t>
  </si>
  <si>
    <t>RAID10</t>
  </si>
  <si>
    <t>IOPS Per Disk Type</t>
  </si>
  <si>
    <t>http://en.wikipedia.org/wiki/IOPS</t>
  </si>
  <si>
    <t>SAS 10K</t>
  </si>
  <si>
    <t>Min</t>
  </si>
  <si>
    <t>Max</t>
  </si>
  <si>
    <t>SATA 10K</t>
  </si>
  <si>
    <t>SATA 7.2K</t>
  </si>
  <si>
    <t>Median</t>
  </si>
  <si>
    <t>Read %</t>
  </si>
  <si>
    <t>Write %</t>
  </si>
  <si>
    <t>IO Block Size</t>
  </si>
  <si>
    <t>Actual IOPS</t>
  </si>
  <si>
    <t>IO Block Size (KB)</t>
  </si>
  <si>
    <t>IOPS Formula</t>
  </si>
  <si>
    <t>http://www.yellow-bricks.com/2009/12/23/iops/</t>
  </si>
  <si>
    <t>Inputs</t>
  </si>
  <si>
    <t>Calculation Outputs</t>
  </si>
  <si>
    <t>RAID Penalty</t>
  </si>
  <si>
    <t>Data Transfer MB/s</t>
  </si>
  <si>
    <t>Description</t>
  </si>
  <si>
    <t>This is the total RAW amount of IOPS the collection of disks are capable of producing. This does not take into account the RAID penalties</t>
  </si>
  <si>
    <t>This is the total amount of IOPS that the collection of disks are capable or producing based on the RAID type you have selected. This does take in to consideration the RAID penalty and the % of read and writes estimated.</t>
  </si>
  <si>
    <t>Storage</t>
  </si>
  <si>
    <t>Raw Storage</t>
  </si>
  <si>
    <t>Disk Size (GB)</t>
  </si>
  <si>
    <t>Usable Storage</t>
  </si>
  <si>
    <t>The total amount of RAW storage across the collection of disks</t>
  </si>
  <si>
    <t>The total amount of usable storage after taking into account the type of RAID selected</t>
  </si>
  <si>
    <t>This is the theoretical amount of data that the collection of disks are capable or based on the amount of Actual IOPS and the IO Block Size selected</t>
  </si>
  <si>
    <t>Heading</t>
  </si>
  <si>
    <t>Fixed Variables</t>
  </si>
  <si>
    <t>RAID Types</t>
  </si>
  <si>
    <t>http://en.wikipedia.org/wiki/RAID</t>
  </si>
</sst>
</file>

<file path=xl/styles.xml><?xml version="1.0" encoding="utf-8"?>
<styleSheet xmlns="http://schemas.openxmlformats.org/spreadsheetml/2006/main">
  <numFmts count="1">
    <numFmt numFmtId="164" formatCode="0.0"/>
  </numFmts>
  <fonts count="4">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2"/>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8">
    <xf numFmtId="0" fontId="0" fillId="0" borderId="0" xfId="0"/>
    <xf numFmtId="0" fontId="0" fillId="0" borderId="3" xfId="0" applyBorder="1"/>
    <xf numFmtId="0" fontId="3" fillId="0" borderId="0" xfId="2"/>
    <xf numFmtId="0" fontId="0" fillId="0" borderId="3" xfId="0" applyBorder="1" applyAlignment="1">
      <alignment wrapText="1"/>
    </xf>
    <xf numFmtId="0" fontId="0" fillId="0" borderId="0" xfId="0" applyAlignment="1">
      <alignment wrapText="1"/>
    </xf>
    <xf numFmtId="0" fontId="0" fillId="0" borderId="0" xfId="0" applyProtection="1"/>
    <xf numFmtId="0" fontId="2" fillId="0" borderId="1" xfId="0" applyFont="1" applyBorder="1" applyProtection="1"/>
    <xf numFmtId="0" fontId="0" fillId="0" borderId="2" xfId="0" applyBorder="1" applyProtection="1"/>
    <xf numFmtId="0" fontId="0" fillId="0" borderId="7" xfId="0" applyBorder="1" applyProtection="1"/>
    <xf numFmtId="0" fontId="0" fillId="0" borderId="7" xfId="0" applyFont="1" applyBorder="1" applyProtection="1"/>
    <xf numFmtId="0" fontId="0" fillId="0" borderId="3" xfId="0" applyBorder="1" applyProtection="1"/>
    <xf numFmtId="0" fontId="0" fillId="0" borderId="0" xfId="0" applyBorder="1" applyProtection="1"/>
    <xf numFmtId="0" fontId="0" fillId="0" borderId="4" xfId="0" applyBorder="1" applyProtection="1"/>
    <xf numFmtId="1" fontId="0" fillId="0" borderId="3" xfId="0" applyNumberFormat="1" applyBorder="1" applyProtection="1"/>
    <xf numFmtId="1" fontId="0" fillId="0" borderId="0" xfId="0" applyNumberFormat="1" applyBorder="1" applyProtection="1"/>
    <xf numFmtId="1" fontId="0" fillId="0" borderId="4" xfId="0" applyNumberFormat="1" applyBorder="1" applyProtection="1"/>
    <xf numFmtId="0" fontId="2" fillId="0" borderId="3" xfId="0" applyFont="1" applyBorder="1" applyProtection="1"/>
    <xf numFmtId="0" fontId="2" fillId="0" borderId="0" xfId="0" applyFont="1" applyBorder="1" applyAlignment="1" applyProtection="1">
      <alignment horizontal="right"/>
    </xf>
    <xf numFmtId="0" fontId="2" fillId="0" borderId="4" xfId="0" applyFont="1" applyBorder="1" applyAlignment="1" applyProtection="1">
      <alignment horizontal="right"/>
    </xf>
    <xf numFmtId="0" fontId="0" fillId="0" borderId="4" xfId="0" applyFill="1" applyBorder="1" applyAlignment="1" applyProtection="1">
      <alignment horizontal="right"/>
    </xf>
    <xf numFmtId="9" fontId="0" fillId="0" borderId="4" xfId="0" applyNumberFormat="1" applyFill="1" applyBorder="1" applyAlignment="1" applyProtection="1">
      <alignment horizontal="right"/>
    </xf>
    <xf numFmtId="0" fontId="0" fillId="0" borderId="5" xfId="0" applyBorder="1" applyProtection="1"/>
    <xf numFmtId="0" fontId="0" fillId="0" borderId="8" xfId="0" applyBorder="1" applyProtection="1"/>
    <xf numFmtId="1" fontId="0" fillId="0" borderId="8" xfId="0" applyNumberFormat="1" applyBorder="1" applyProtection="1"/>
    <xf numFmtId="0" fontId="0" fillId="0" borderId="6" xfId="0" applyBorder="1" applyProtection="1"/>
    <xf numFmtId="0" fontId="0" fillId="0" borderId="0" xfId="0" applyFont="1" applyBorder="1" applyProtection="1"/>
    <xf numFmtId="0" fontId="2" fillId="0" borderId="9" xfId="0" applyFont="1" applyBorder="1" applyProtection="1"/>
    <xf numFmtId="164" fontId="0" fillId="0" borderId="5" xfId="0" applyNumberFormat="1" applyBorder="1" applyProtection="1"/>
    <xf numFmtId="164" fontId="0" fillId="0" borderId="8" xfId="0" applyNumberFormat="1" applyBorder="1" applyProtection="1"/>
    <xf numFmtId="164" fontId="0" fillId="0" borderId="6" xfId="0" applyNumberFormat="1" applyBorder="1" applyProtection="1"/>
    <xf numFmtId="0" fontId="2" fillId="0" borderId="3" xfId="0" applyFont="1" applyBorder="1" applyAlignment="1" applyProtection="1">
      <alignment horizontal="left"/>
    </xf>
    <xf numFmtId="0" fontId="2" fillId="0" borderId="4" xfId="0" applyFont="1" applyBorder="1" applyAlignment="1" applyProtection="1">
      <alignment horizontal="center"/>
    </xf>
    <xf numFmtId="0" fontId="0" fillId="0" borderId="10" xfId="0" applyFont="1" applyBorder="1" applyProtection="1"/>
    <xf numFmtId="0" fontId="0" fillId="0" borderId="3" xfId="0" applyFont="1" applyBorder="1" applyProtection="1"/>
    <xf numFmtId="0" fontId="0" fillId="0" borderId="4" xfId="0" applyFont="1" applyBorder="1" applyAlignment="1" applyProtection="1">
      <alignment horizontal="center"/>
    </xf>
    <xf numFmtId="0" fontId="0" fillId="0" borderId="5" xfId="0" applyFont="1" applyBorder="1" applyProtection="1"/>
    <xf numFmtId="0" fontId="0" fillId="0" borderId="6" xfId="0" applyFont="1" applyBorder="1" applyAlignment="1" applyProtection="1">
      <alignment horizontal="center"/>
    </xf>
    <xf numFmtId="0" fontId="0" fillId="0" borderId="11" xfId="0" applyFont="1" applyBorder="1" applyProtection="1"/>
    <xf numFmtId="0" fontId="0" fillId="0" borderId="0" xfId="0" applyFill="1" applyProtection="1"/>
    <xf numFmtId="9" fontId="0" fillId="0" borderId="0" xfId="1" applyFont="1" applyFill="1" applyProtection="1"/>
    <xf numFmtId="164" fontId="0" fillId="0" borderId="0" xfId="0" applyNumberFormat="1" applyProtection="1"/>
    <xf numFmtId="0" fontId="0" fillId="2" borderId="4" xfId="0" applyFill="1" applyBorder="1" applyAlignment="1" applyProtection="1">
      <alignment horizontal="right"/>
      <protection locked="0"/>
    </xf>
    <xf numFmtId="0" fontId="0" fillId="2" borderId="4" xfId="0" applyFill="1" applyBorder="1" applyProtection="1">
      <protection locked="0"/>
    </xf>
    <xf numFmtId="9" fontId="0" fillId="2" borderId="4" xfId="1" applyFont="1" applyFill="1" applyBorder="1" applyAlignment="1" applyProtection="1">
      <alignment horizontal="right"/>
      <protection locked="0"/>
    </xf>
    <xf numFmtId="0" fontId="0" fillId="2" borderId="6" xfId="0" applyFill="1" applyBorder="1" applyAlignment="1" applyProtection="1">
      <alignment horizontal="right"/>
      <protection locked="0"/>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7" xfId="0" applyFont="1" applyBorder="1" applyAlignment="1" applyProtection="1">
      <alignment horizontal="center"/>
    </xf>
  </cellXfs>
  <cellStyles count="3">
    <cellStyle name="Hipervínculo" xfId="2" builtinId="8"/>
    <cellStyle name="Normal" xfId="0" builtinId="0"/>
    <cellStyle name="Porcentual"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447675</xdr:colOff>
      <xdr:row>15</xdr:row>
      <xdr:rowOff>57150</xdr:rowOff>
    </xdr:from>
    <xdr:to>
      <xdr:col>5</xdr:col>
      <xdr:colOff>333375</xdr:colOff>
      <xdr:row>18</xdr:row>
      <xdr:rowOff>152400</xdr:rowOff>
    </xdr:to>
    <xdr:sp macro="" textlink="">
      <xdr:nvSpPr>
        <xdr:cNvPr id="2" name="TextBox 1"/>
        <xdr:cNvSpPr txBox="1"/>
      </xdr:nvSpPr>
      <xdr:spPr>
        <a:xfrm>
          <a:off x="809625" y="2971800"/>
          <a:ext cx="2533650"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For information on</a:t>
          </a:r>
          <a:r>
            <a:rPr lang="en-GB" sz="1100" baseline="0"/>
            <a:t> the difference between Total and Actual read the Description Sheet</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n.wikipedia.org/wiki/RAID" TargetMode="External"/><Relationship Id="rId2" Type="http://schemas.openxmlformats.org/officeDocument/2006/relationships/hyperlink" Target="http://www.yellow-bricks.com/2009/12/23/iops/" TargetMode="External"/><Relationship Id="rId1" Type="http://schemas.openxmlformats.org/officeDocument/2006/relationships/hyperlink" Target="http://en.wikipedia.org/wiki/IOPS" TargetMode="External"/></Relationships>
</file>

<file path=xl/worksheets/sheet1.xml><?xml version="1.0" encoding="utf-8"?>
<worksheet xmlns="http://schemas.openxmlformats.org/spreadsheetml/2006/main" xmlns:r="http://schemas.openxmlformats.org/officeDocument/2006/relationships">
  <dimension ref="A2:B16"/>
  <sheetViews>
    <sheetView topLeftCell="A2" workbookViewId="0">
      <selection activeCell="A2" sqref="A2:B7"/>
    </sheetView>
  </sheetViews>
  <sheetFormatPr baseColWidth="10" defaultColWidth="9.140625" defaultRowHeight="15"/>
  <cols>
    <col min="1" max="1" width="22" customWidth="1"/>
    <col min="2" max="2" width="114" customWidth="1"/>
  </cols>
  <sheetData>
    <row r="2" spans="1:2">
      <c r="A2" t="s">
        <v>44</v>
      </c>
      <c r="B2" t="s">
        <v>34</v>
      </c>
    </row>
    <row r="3" spans="1:2" ht="29.25" customHeight="1">
      <c r="A3" s="3" t="s">
        <v>6</v>
      </c>
      <c r="B3" s="4" t="s">
        <v>35</v>
      </c>
    </row>
    <row r="4" spans="1:2" ht="39.950000000000003" customHeight="1">
      <c r="A4" s="3" t="s">
        <v>26</v>
      </c>
      <c r="B4" s="4" t="s">
        <v>36</v>
      </c>
    </row>
    <row r="5" spans="1:2" ht="30">
      <c r="A5" s="4" t="s">
        <v>33</v>
      </c>
      <c r="B5" s="4" t="s">
        <v>43</v>
      </c>
    </row>
    <row r="6" spans="1:2">
      <c r="A6" s="1" t="s">
        <v>38</v>
      </c>
      <c r="B6" s="4" t="s">
        <v>41</v>
      </c>
    </row>
    <row r="7" spans="1:2">
      <c r="A7" s="4" t="s">
        <v>40</v>
      </c>
      <c r="B7" s="4" t="s">
        <v>42</v>
      </c>
    </row>
    <row r="8" spans="1:2">
      <c r="A8" s="4"/>
      <c r="B8" s="4"/>
    </row>
    <row r="9" spans="1:2">
      <c r="A9" s="4"/>
      <c r="B9" s="4"/>
    </row>
    <row r="10" spans="1:2">
      <c r="A10" s="4"/>
      <c r="B10" s="4"/>
    </row>
    <row r="11" spans="1:2">
      <c r="A11" s="4"/>
      <c r="B11" s="4"/>
    </row>
    <row r="12" spans="1:2">
      <c r="A12" s="4"/>
      <c r="B12" s="4"/>
    </row>
    <row r="13" spans="1:2">
      <c r="A13" s="4"/>
      <c r="B13" s="4"/>
    </row>
    <row r="14" spans="1:2">
      <c r="A14" s="4"/>
      <c r="B14" s="4"/>
    </row>
    <row r="15" spans="1:2">
      <c r="A15" s="4"/>
      <c r="B15" s="4"/>
    </row>
    <row r="16" spans="1:2">
      <c r="A16" s="4"/>
      <c r="B16" s="4"/>
    </row>
  </sheetData>
  <pageMargins left="0.2" right="0.27"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O39"/>
  <sheetViews>
    <sheetView showGridLines="0" tabSelected="1" workbookViewId="0">
      <selection activeCell="F9" sqref="F9"/>
    </sheetView>
  </sheetViews>
  <sheetFormatPr baseColWidth="10" defaultColWidth="9.140625" defaultRowHeight="15"/>
  <cols>
    <col min="1" max="1" width="5.42578125" style="5" customWidth="1"/>
    <col min="2" max="2" width="13.5703125" style="5" customWidth="1"/>
    <col min="3" max="3" width="11.42578125" style="5" customWidth="1"/>
    <col min="4" max="4" width="5.42578125" style="5" customWidth="1"/>
    <col min="5" max="7" width="9.28515625" style="5" customWidth="1"/>
    <col min="8" max="8" width="5.42578125" style="5" customWidth="1"/>
    <col min="9" max="9" width="6.5703125" style="5" customWidth="1"/>
    <col min="10" max="10" width="11.28515625" style="5" customWidth="1"/>
    <col min="11" max="11" width="13.85546875" style="5" customWidth="1"/>
    <col min="12" max="12" width="16.42578125" style="5" customWidth="1"/>
    <col min="13" max="13" width="16.42578125" style="5" bestFit="1" customWidth="1"/>
    <col min="14" max="16384" width="9.140625" style="5"/>
  </cols>
  <sheetData>
    <row r="1" spans="2:14" ht="15.75" thickBot="1"/>
    <row r="2" spans="2:14">
      <c r="B2" s="6" t="s">
        <v>30</v>
      </c>
      <c r="C2" s="7"/>
      <c r="E2" s="6" t="s">
        <v>31</v>
      </c>
      <c r="F2" s="8"/>
      <c r="G2" s="7"/>
      <c r="I2" s="6" t="s">
        <v>45</v>
      </c>
      <c r="J2" s="9"/>
      <c r="K2" s="9"/>
      <c r="L2" s="8"/>
      <c r="M2" s="8"/>
      <c r="N2" s="7"/>
    </row>
    <row r="3" spans="2:14" ht="15.75" thickBot="1">
      <c r="B3" s="10" t="s">
        <v>4</v>
      </c>
      <c r="C3" s="41">
        <v>35</v>
      </c>
      <c r="E3" s="10" t="s">
        <v>6</v>
      </c>
      <c r="F3" s="11"/>
      <c r="G3" s="12"/>
      <c r="I3" s="10"/>
      <c r="J3" s="11"/>
      <c r="K3" s="11"/>
      <c r="L3" s="11"/>
      <c r="M3" s="11"/>
      <c r="N3" s="12"/>
    </row>
    <row r="4" spans="2:14">
      <c r="B4" s="10" t="s">
        <v>39</v>
      </c>
      <c r="C4" s="42">
        <v>600</v>
      </c>
      <c r="E4" s="10" t="s">
        <v>18</v>
      </c>
      <c r="F4" s="11" t="s">
        <v>22</v>
      </c>
      <c r="G4" s="12" t="s">
        <v>19</v>
      </c>
      <c r="I4" s="10"/>
      <c r="J4" s="45" t="s">
        <v>1</v>
      </c>
      <c r="K4" s="47"/>
      <c r="L4" s="47"/>
      <c r="M4" s="46"/>
      <c r="N4" s="12"/>
    </row>
    <row r="5" spans="2:14">
      <c r="B5" s="10" t="s">
        <v>0</v>
      </c>
      <c r="C5" s="41" t="s">
        <v>17</v>
      </c>
      <c r="E5" s="13">
        <f>IF($C$5=$J$6,K6*$C$3,IF($C$5=$J$7,K7*$C$3,IF($C$5=$J$8,$C$3*K8,IF($C$5=$J$9,$C$3*K9,IF($C$5=$J$10,$C$3*K10)))))</f>
        <v>4900</v>
      </c>
      <c r="F5" s="14">
        <f>IF($C$5=$J$6,L6*$C$3,IF($C$5=$J$7,L7*$C$3,IF($C$5=$J$8,$C$3*L8,IF($C$5=$J$9,$C$3*L9,IF($C$5=$J$10,$C$3*L10)))))</f>
        <v>4900</v>
      </c>
      <c r="G5" s="15">
        <f>IF($C$5=$J$6,M6*$C$3,IF($C$5=$J$7,M7*$C$3,IF($C$5=$J$8,$C$3*M8,IF($C$5=$J$9,$C$3*M9,IF($C$5=$J$10,$C$3*M10)))))</f>
        <v>4900</v>
      </c>
      <c r="I5" s="10"/>
      <c r="J5" s="16" t="s">
        <v>0</v>
      </c>
      <c r="K5" s="17" t="s">
        <v>18</v>
      </c>
      <c r="L5" s="17" t="s">
        <v>22</v>
      </c>
      <c r="M5" s="18" t="s">
        <v>19</v>
      </c>
      <c r="N5" s="12"/>
    </row>
    <row r="6" spans="2:14">
      <c r="B6" s="10" t="s">
        <v>5</v>
      </c>
      <c r="C6" s="41" t="s">
        <v>12</v>
      </c>
      <c r="E6" s="10"/>
      <c r="F6" s="11"/>
      <c r="G6" s="12"/>
      <c r="I6" s="10"/>
      <c r="J6" s="10" t="s">
        <v>2</v>
      </c>
      <c r="K6" s="11">
        <v>10000</v>
      </c>
      <c r="L6" s="14">
        <f>MEDIAN(K6,M6)</f>
        <v>55000</v>
      </c>
      <c r="M6" s="12">
        <v>100000</v>
      </c>
      <c r="N6" s="12"/>
    </row>
    <row r="7" spans="2:14">
      <c r="B7" s="10" t="s">
        <v>32</v>
      </c>
      <c r="C7" s="19">
        <f>IF(C6=J14,K14,IF(C6=J15,K15,IF(C6=J16,K16,IF(C6=J17,K17,IF(C6=J18,K18)))))</f>
        <v>4</v>
      </c>
      <c r="E7" s="10" t="s">
        <v>26</v>
      </c>
      <c r="F7" s="11"/>
      <c r="G7" s="12"/>
      <c r="I7" s="10"/>
      <c r="J7" s="10" t="s">
        <v>3</v>
      </c>
      <c r="K7" s="11">
        <v>175</v>
      </c>
      <c r="L7" s="14">
        <f>MEDIAN(K7,M7)</f>
        <v>192.5</v>
      </c>
      <c r="M7" s="12">
        <v>210</v>
      </c>
      <c r="N7" s="12"/>
    </row>
    <row r="8" spans="2:14">
      <c r="B8" s="10" t="s">
        <v>23</v>
      </c>
      <c r="C8" s="43">
        <v>0.8</v>
      </c>
      <c r="E8" s="10" t="s">
        <v>18</v>
      </c>
      <c r="F8" s="11" t="s">
        <v>22</v>
      </c>
      <c r="G8" s="12" t="s">
        <v>19</v>
      </c>
      <c r="I8" s="10"/>
      <c r="J8" s="10" t="s">
        <v>17</v>
      </c>
      <c r="K8" s="11">
        <v>140</v>
      </c>
      <c r="L8" s="14">
        <v>140</v>
      </c>
      <c r="M8" s="12">
        <v>140</v>
      </c>
      <c r="N8" s="12"/>
    </row>
    <row r="9" spans="2:14">
      <c r="B9" s="10" t="s">
        <v>24</v>
      </c>
      <c r="C9" s="20">
        <f>100%-C8</f>
        <v>0.19999999999999996</v>
      </c>
      <c r="E9" s="13">
        <f>IF($C$6=$J$14,(E5*$C$8)+((E5*$C$9)),(E5*$C$8)+((E5*$C$9)/$C$7))</f>
        <v>4165</v>
      </c>
      <c r="F9" s="14">
        <f>IF($C$6=$J$14,(F5*$C$8)+((F5*$C$9)),(F5*$C$8)+((F5*$C$9)/$C$7))</f>
        <v>4165</v>
      </c>
      <c r="G9" s="15">
        <f>IF($C$6=$J$14,(G5*$C$8)+((G5*$C$9)),(G5*$C$8)+((G5*$C$9)/$C$7))</f>
        <v>4165</v>
      </c>
      <c r="I9" s="10"/>
      <c r="J9" s="10" t="s">
        <v>20</v>
      </c>
      <c r="K9" s="11">
        <v>125</v>
      </c>
      <c r="L9" s="14">
        <f>MEDIAN(K9,M9)</f>
        <v>137.5</v>
      </c>
      <c r="M9" s="12">
        <v>150</v>
      </c>
      <c r="N9" s="12"/>
    </row>
    <row r="10" spans="2:14" ht="15.75" thickBot="1">
      <c r="B10" s="21" t="s">
        <v>25</v>
      </c>
      <c r="C10" s="44">
        <v>64</v>
      </c>
      <c r="E10" s="10"/>
      <c r="F10" s="11"/>
      <c r="G10" s="12"/>
      <c r="I10" s="10"/>
      <c r="J10" s="21" t="s">
        <v>21</v>
      </c>
      <c r="K10" s="22">
        <v>75</v>
      </c>
      <c r="L10" s="23">
        <f>MEDIAN(K10,M10)</f>
        <v>87.5</v>
      </c>
      <c r="M10" s="24">
        <v>100</v>
      </c>
      <c r="N10" s="12"/>
    </row>
    <row r="11" spans="2:14" ht="15.75" thickBot="1">
      <c r="E11" s="10" t="s">
        <v>33</v>
      </c>
      <c r="F11" s="11"/>
      <c r="G11" s="12"/>
      <c r="I11" s="10"/>
      <c r="J11" s="11"/>
      <c r="K11" s="25"/>
      <c r="L11" s="25"/>
      <c r="M11" s="11"/>
      <c r="N11" s="12"/>
    </row>
    <row r="12" spans="2:14">
      <c r="B12" s="6" t="s">
        <v>37</v>
      </c>
      <c r="C12" s="7"/>
      <c r="E12" s="10" t="s">
        <v>18</v>
      </c>
      <c r="F12" s="11" t="s">
        <v>22</v>
      </c>
      <c r="G12" s="12" t="s">
        <v>19</v>
      </c>
      <c r="I12" s="10"/>
      <c r="J12" s="45" t="s">
        <v>7</v>
      </c>
      <c r="K12" s="46"/>
      <c r="L12" s="25"/>
      <c r="M12" s="26" t="s">
        <v>27</v>
      </c>
      <c r="N12" s="12"/>
    </row>
    <row r="13" spans="2:14" ht="15.75" thickBot="1">
      <c r="B13" s="10" t="s">
        <v>38</v>
      </c>
      <c r="C13" s="12">
        <f>C3*C4</f>
        <v>21000</v>
      </c>
      <c r="E13" s="27">
        <f>(E9*$C$10)/1024</f>
        <v>260.3125</v>
      </c>
      <c r="F13" s="28">
        <f>(F9*$C$10)/1024</f>
        <v>260.3125</v>
      </c>
      <c r="G13" s="29">
        <f>(G9*$C$10)/1024</f>
        <v>260.3125</v>
      </c>
      <c r="I13" s="10"/>
      <c r="J13" s="30" t="s">
        <v>8</v>
      </c>
      <c r="K13" s="31" t="s">
        <v>9</v>
      </c>
      <c r="L13" s="25"/>
      <c r="M13" s="32">
        <v>1</v>
      </c>
      <c r="N13" s="12"/>
    </row>
    <row r="14" spans="2:14" ht="15.75" thickBot="1">
      <c r="B14" s="21" t="s">
        <v>40</v>
      </c>
      <c r="C14" s="24">
        <f>IF(C6=J14,C3*C4,IF(C6=J15,(C4*C3)/2,IF(C6=J16,C3*C4-C4,IF(C6=J17,C3*C4-(C4*2),IF(C6=J18,(C3/2)*C4)))))</f>
        <v>20400</v>
      </c>
      <c r="I14" s="10"/>
      <c r="J14" s="33" t="s">
        <v>10</v>
      </c>
      <c r="K14" s="34">
        <v>0</v>
      </c>
      <c r="L14" s="25"/>
      <c r="M14" s="32">
        <f>M13*2</f>
        <v>2</v>
      </c>
      <c r="N14" s="12"/>
    </row>
    <row r="15" spans="2:14">
      <c r="I15" s="10"/>
      <c r="J15" s="33" t="s">
        <v>11</v>
      </c>
      <c r="K15" s="34">
        <v>2</v>
      </c>
      <c r="L15" s="25"/>
      <c r="M15" s="32">
        <f t="shared" ref="M15:M20" si="0">M14*2</f>
        <v>4</v>
      </c>
      <c r="N15" s="12"/>
    </row>
    <row r="16" spans="2:14">
      <c r="I16" s="10"/>
      <c r="J16" s="33" t="s">
        <v>12</v>
      </c>
      <c r="K16" s="34">
        <v>4</v>
      </c>
      <c r="L16" s="25"/>
      <c r="M16" s="32">
        <f t="shared" si="0"/>
        <v>8</v>
      </c>
      <c r="N16" s="12"/>
    </row>
    <row r="17" spans="9:14">
      <c r="I17" s="10"/>
      <c r="J17" s="33" t="s">
        <v>13</v>
      </c>
      <c r="K17" s="34">
        <v>6</v>
      </c>
      <c r="L17" s="25"/>
      <c r="M17" s="32">
        <f t="shared" si="0"/>
        <v>16</v>
      </c>
      <c r="N17" s="12"/>
    </row>
    <row r="18" spans="9:14" ht="15.75" thickBot="1">
      <c r="I18" s="10"/>
      <c r="J18" s="35" t="s">
        <v>14</v>
      </c>
      <c r="K18" s="36">
        <v>2</v>
      </c>
      <c r="L18" s="25"/>
      <c r="M18" s="32">
        <f t="shared" si="0"/>
        <v>32</v>
      </c>
      <c r="N18" s="12"/>
    </row>
    <row r="19" spans="9:14">
      <c r="I19" s="10"/>
      <c r="J19" s="25"/>
      <c r="K19" s="25"/>
      <c r="L19" s="25"/>
      <c r="M19" s="32">
        <f t="shared" si="0"/>
        <v>64</v>
      </c>
      <c r="N19" s="12"/>
    </row>
    <row r="20" spans="9:14" ht="15.75" thickBot="1">
      <c r="I20" s="10"/>
      <c r="J20" s="25"/>
      <c r="K20" s="25"/>
      <c r="L20" s="25"/>
      <c r="M20" s="37">
        <f t="shared" si="0"/>
        <v>128</v>
      </c>
      <c r="N20" s="12"/>
    </row>
    <row r="21" spans="9:14" ht="15.75" thickBot="1">
      <c r="I21" s="21"/>
      <c r="J21" s="22"/>
      <c r="K21" s="22"/>
      <c r="L21" s="22"/>
      <c r="M21" s="22"/>
      <c r="N21" s="24"/>
    </row>
    <row r="24" spans="9:14">
      <c r="J24" s="25"/>
    </row>
    <row r="25" spans="9:14">
      <c r="J25" s="25"/>
    </row>
    <row r="35" spans="1:15">
      <c r="A35" s="38"/>
      <c r="B35" s="38"/>
      <c r="C35" s="38"/>
      <c r="D35" s="38"/>
      <c r="E35" s="38"/>
      <c r="F35" s="38"/>
      <c r="G35" s="38"/>
      <c r="H35" s="38"/>
      <c r="I35" s="38"/>
      <c r="J35" s="38"/>
      <c r="K35" s="38"/>
      <c r="L35" s="38"/>
    </row>
    <row r="36" spans="1:15">
      <c r="A36" s="38"/>
      <c r="B36" s="38"/>
      <c r="C36" s="38"/>
      <c r="D36" s="38"/>
      <c r="E36" s="38"/>
      <c r="F36" s="38"/>
      <c r="G36" s="39"/>
      <c r="H36" s="39"/>
      <c r="I36" s="38"/>
      <c r="J36" s="38"/>
      <c r="K36" s="38"/>
      <c r="L36" s="38"/>
    </row>
    <row r="37" spans="1:15">
      <c r="A37" s="38"/>
      <c r="B37" s="38"/>
      <c r="C37" s="38"/>
      <c r="D37" s="38"/>
      <c r="E37" s="38"/>
      <c r="F37" s="38"/>
      <c r="G37" s="38"/>
      <c r="H37" s="38"/>
      <c r="I37" s="38"/>
      <c r="J37" s="38"/>
      <c r="K37" s="38"/>
      <c r="L37" s="38"/>
      <c r="O37" s="40"/>
    </row>
    <row r="38" spans="1:15">
      <c r="A38" s="38"/>
      <c r="B38" s="38"/>
      <c r="C38" s="38"/>
      <c r="D38" s="38"/>
      <c r="E38" s="38"/>
      <c r="F38" s="38"/>
      <c r="G38" s="38"/>
      <c r="H38" s="38"/>
      <c r="I38" s="38"/>
      <c r="J38" s="38"/>
      <c r="K38" s="38"/>
      <c r="L38" s="38"/>
    </row>
    <row r="39" spans="1:15">
      <c r="A39" s="38"/>
      <c r="B39" s="38"/>
      <c r="C39" s="38"/>
      <c r="D39" s="38"/>
      <c r="E39" s="38"/>
      <c r="F39" s="38"/>
      <c r="G39" s="38"/>
      <c r="H39" s="38"/>
      <c r="I39" s="38"/>
      <c r="J39" s="38"/>
      <c r="K39" s="38"/>
      <c r="L39" s="38"/>
    </row>
  </sheetData>
  <sheetProtection sheet="1" objects="1" scenarios="1"/>
  <dataConsolidate/>
  <mergeCells count="2">
    <mergeCell ref="J12:K12"/>
    <mergeCell ref="J4:M4"/>
  </mergeCells>
  <dataValidations count="3">
    <dataValidation type="list" allowBlank="1" showInputMessage="1" showErrorMessage="1" sqref="C36 C5">
      <formula1>$J$6:$J$10</formula1>
    </dataValidation>
    <dataValidation type="list" allowBlank="1" showInputMessage="1" showErrorMessage="1" sqref="D36 C6">
      <formula1>$J$14:$J$18</formula1>
    </dataValidation>
    <dataValidation type="list" allowBlank="1" showInputMessage="1" showErrorMessage="1" sqref="J36 C10">
      <formula1>$M$13:$M$20</formula1>
    </dataValidation>
  </dataValidations>
  <pageMargins left="0.35" right="0.25" top="0.74803149606299213" bottom="0.74803149606299213" header="0.31496062992125984" footer="0.31496062992125984"/>
  <pageSetup paperSize="9" scale="99" orientation="landscape" r:id="rId1"/>
  <drawing r:id="rId2"/>
</worksheet>
</file>

<file path=xl/worksheets/sheet3.xml><?xml version="1.0" encoding="utf-8"?>
<worksheet xmlns="http://schemas.openxmlformats.org/spreadsheetml/2006/main" xmlns:r="http://schemas.openxmlformats.org/officeDocument/2006/relationships">
  <dimension ref="A2:A9"/>
  <sheetViews>
    <sheetView workbookViewId="0">
      <selection activeCell="A3" sqref="A3"/>
    </sheetView>
  </sheetViews>
  <sheetFormatPr baseColWidth="10" defaultColWidth="9.140625" defaultRowHeight="15"/>
  <cols>
    <col min="1" max="1" width="32.28515625" bestFit="1" customWidth="1"/>
  </cols>
  <sheetData>
    <row r="2" spans="1:1">
      <c r="A2" t="s">
        <v>15</v>
      </c>
    </row>
    <row r="3" spans="1:1">
      <c r="A3" s="2" t="s">
        <v>16</v>
      </c>
    </row>
    <row r="5" spans="1:1">
      <c r="A5" t="s">
        <v>28</v>
      </c>
    </row>
    <row r="6" spans="1:1">
      <c r="A6" s="2" t="s">
        <v>29</v>
      </c>
    </row>
    <row r="8" spans="1:1">
      <c r="A8" t="s">
        <v>46</v>
      </c>
    </row>
    <row r="9" spans="1:1">
      <c r="A9" s="2" t="s">
        <v>47</v>
      </c>
    </row>
  </sheetData>
  <hyperlinks>
    <hyperlink ref="A3" r:id="rId1"/>
    <hyperlink ref="A6" r:id="rId2"/>
    <hyperlink ref="A9"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Description</vt:lpstr>
      <vt:lpstr>IOPS Calculator</vt:lpstr>
      <vt:lpstr>References</vt:lpstr>
      <vt:lpstr>'IOPS Calculator'!Área_de_impresión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Chivers</dc:creator>
  <cp:lastModifiedBy>Universitat Pompeu Fabra</cp:lastModifiedBy>
  <cp:lastPrinted>2014-03-18T07:17:10Z</cp:lastPrinted>
  <dcterms:created xsi:type="dcterms:W3CDTF">2012-12-22T09:27:07Z</dcterms:created>
  <dcterms:modified xsi:type="dcterms:W3CDTF">2014-03-26T07:58:49Z</dcterms:modified>
</cp:coreProperties>
</file>